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yadav\Downloads\"/>
    </mc:Choice>
  </mc:AlternateContent>
  <xr:revisionPtr revIDLastSave="0" documentId="13_ncr:1_{1BEDEAE2-151E-43BC-B05E-82C2911F1B24}" xr6:coauthVersionLast="47" xr6:coauthVersionMax="47" xr10:uidLastSave="{00000000-0000-0000-0000-000000000000}"/>
  <bookViews>
    <workbookView xWindow="-108" yWindow="-108" windowWidth="23256" windowHeight="12456" xr2:uid="{00000000-000D-0000-FFFF-FFFF00000000}"/>
  </bookViews>
  <sheets>
    <sheet name="Dashboard" sheetId="21" r:id="rId1"/>
    <sheet name="customers" sheetId="13" r:id="rId2"/>
    <sheet name="products" sheetId="2" r:id="rId3"/>
    <sheet name="Total Sales" sheetId="18" r:id="rId4"/>
    <sheet name="Country Bar Chart" sheetId="19" r:id="rId5"/>
    <sheet name="Top 5 Customers" sheetId="20" r:id="rId6"/>
    <sheet name="orders" sheetId="17" r:id="rId7"/>
  </sheets>
  <definedNames>
    <definedName name="_xlnm._FilterDatabase" localSheetId="1" hidden="1">customers!$A$1:$I$1001</definedName>
    <definedName name="_xlnm._FilterDatabase" localSheetId="6" hidden="1">orders!$A$1:$O$1001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J4" i="17"/>
  <c r="O4" i="17" s="1" a="1"/>
  <c r="O4" i="17" s="1"/>
  <c r="O103" i="17" a="1"/>
  <c r="O103" i="17"/>
  <c r="O178" i="17"/>
  <c r="O202" i="17" a="1"/>
  <c r="O202" i="17" s="1"/>
  <c r="O342" i="17"/>
  <c r="O386" i="17"/>
  <c r="O388" i="17" a="1"/>
  <c r="O388" i="17"/>
  <c r="O480" i="17"/>
  <c r="O481" i="17" a="1"/>
  <c r="O481" i="17" s="1"/>
  <c r="O551" i="17"/>
  <c r="O564" i="17" a="1"/>
  <c r="O564" i="17" s="1"/>
  <c r="O571" i="17" a="1"/>
  <c r="O571" i="17" s="1"/>
  <c r="O738" i="17" a="1"/>
  <c r="O738" i="17" s="1"/>
  <c r="O752" i="17" a="1"/>
  <c r="O752" i="17" s="1"/>
  <c r="O758" i="17"/>
  <c r="O761" i="17" a="1"/>
  <c r="O761" i="17"/>
  <c r="O848" i="17" a="1"/>
  <c r="O848" i="17" s="1"/>
  <c r="O849" i="17" a="1"/>
  <c r="O849" i="17" s="1"/>
  <c r="O919" i="17"/>
  <c r="O926" i="17"/>
  <c r="I6" i="17"/>
  <c r="N6" i="17" s="1" a="1"/>
  <c r="N6" i="17" s="1"/>
  <c r="N16" i="17" a="1"/>
  <c r="N16" i="17" s="1"/>
  <c r="N26" i="17" a="1"/>
  <c r="N26" i="17" s="1"/>
  <c r="N36" i="17" a="1"/>
  <c r="N36" i="17" s="1"/>
  <c r="N81" i="17"/>
  <c r="N82" i="17" a="1"/>
  <c r="N82" i="17" s="1"/>
  <c r="N83" i="17" a="1"/>
  <c r="N83" i="17" s="1"/>
  <c r="N117" i="17" a="1"/>
  <c r="N117" i="17" s="1"/>
  <c r="N122" i="17"/>
  <c r="N124" i="17" a="1"/>
  <c r="N124" i="17" s="1"/>
  <c r="N126" i="17" a="1"/>
  <c r="N126" i="17" s="1"/>
  <c r="N170" i="17" a="1"/>
  <c r="N170" i="17" s="1"/>
  <c r="N171" i="17" a="1"/>
  <c r="N171" i="17" s="1"/>
  <c r="N207" i="17" a="1"/>
  <c r="N207" i="17" s="1"/>
  <c r="N260" i="17" a="1"/>
  <c r="N260" i="17" s="1"/>
  <c r="N284" i="17" a="1"/>
  <c r="N284" i="17" s="1"/>
  <c r="N302" i="17" a="1"/>
  <c r="N302" i="17" s="1"/>
  <c r="N304" i="17" a="1"/>
  <c r="N304" i="17" s="1"/>
  <c r="N351" i="17" a="1"/>
  <c r="N351" i="17" s="1"/>
  <c r="N352" i="17" a="1"/>
  <c r="N352" i="17" s="1"/>
  <c r="N388" i="17" a="1"/>
  <c r="N388" i="17" s="1"/>
  <c r="N394" i="17"/>
  <c r="N396" i="17" a="1"/>
  <c r="N396" i="17" s="1"/>
  <c r="N398" i="17" a="1"/>
  <c r="N398" i="17" s="1"/>
  <c r="N445" i="17" a="1"/>
  <c r="N445" i="17" s="1"/>
  <c r="N446" i="17" a="1"/>
  <c r="N446" i="17" s="1"/>
  <c r="N475" i="17" a="1"/>
  <c r="N475" i="17" s="1"/>
  <c r="N476" i="17" a="1"/>
  <c r="N476" i="17" s="1"/>
  <c r="N501" i="17"/>
  <c r="N502" i="17" a="1"/>
  <c r="N502" i="17" s="1"/>
  <c r="N503" i="17" a="1"/>
  <c r="N503" i="17" s="1"/>
  <c r="N516" i="17" a="1"/>
  <c r="N516" i="17" s="1"/>
  <c r="N522" i="17" a="1"/>
  <c r="N522" i="17" s="1"/>
  <c r="N523" i="17" a="1"/>
  <c r="N523" i="17" s="1"/>
  <c r="N525" i="17" a="1"/>
  <c r="N525" i="17" s="1"/>
  <c r="N526" i="17" a="1"/>
  <c r="N526" i="17" s="1"/>
  <c r="N551" i="17" a="1"/>
  <c r="N551" i="17" s="1"/>
  <c r="N573" i="17" a="1"/>
  <c r="N573" i="17" s="1"/>
  <c r="N575" i="17" a="1"/>
  <c r="N575" i="17" s="1"/>
  <c r="N576" i="17" a="1"/>
  <c r="N576" i="17" s="1"/>
  <c r="N601" i="17" a="1"/>
  <c r="N601" i="17"/>
  <c r="N602" i="17" a="1"/>
  <c r="N602" i="17" s="1"/>
  <c r="N615" i="17" a="1"/>
  <c r="N615" i="17" s="1"/>
  <c r="N622" i="17" a="1"/>
  <c r="N622" i="17" s="1"/>
  <c r="N623" i="17"/>
  <c r="N650" i="17"/>
  <c r="N651" i="17" a="1"/>
  <c r="N651" i="17" s="1"/>
  <c r="N652" i="17" a="1"/>
  <c r="N652" i="17" s="1"/>
  <c r="N672" i="17" a="1"/>
  <c r="N672" i="17" s="1"/>
  <c r="N675" i="17" a="1"/>
  <c r="N675" i="17" s="1"/>
  <c r="N699" i="17" a="1"/>
  <c r="N699" i="17"/>
  <c r="N700" i="17" a="1"/>
  <c r="N700" i="17" s="1"/>
  <c r="N713" i="17" a="1"/>
  <c r="N713" i="17" s="1"/>
  <c r="N718" i="17"/>
  <c r="N720" i="17" a="1"/>
  <c r="N720" i="17" s="1"/>
  <c r="N746" i="17" a="1"/>
  <c r="N746" i="17"/>
  <c r="N747" i="17" a="1"/>
  <c r="N747" i="17" s="1"/>
  <c r="N759" i="17" a="1"/>
  <c r="N759" i="17" s="1"/>
  <c r="N765" i="17" a="1"/>
  <c r="N765" i="17" s="1"/>
  <c r="N768" i="17" a="1"/>
  <c r="N768" i="17" s="1"/>
  <c r="N793" i="17" a="1"/>
  <c r="N793" i="17" s="1"/>
  <c r="N794" i="17" a="1"/>
  <c r="N794" i="17" s="1"/>
  <c r="N806" i="17" a="1"/>
  <c r="N806" i="17" s="1"/>
  <c r="N811" i="17"/>
  <c r="N813" i="17" a="1"/>
  <c r="N813" i="17" s="1"/>
  <c r="N814" i="17"/>
  <c r="N815" i="17" a="1"/>
  <c r="N815" i="17" s="1"/>
  <c r="N839" i="17" a="1"/>
  <c r="N839" i="17" s="1"/>
  <c r="N852" i="17" a="1"/>
  <c r="N852" i="17" s="1"/>
  <c r="N858" i="17"/>
  <c r="N861" i="17" a="1"/>
  <c r="N861" i="17" s="1"/>
  <c r="N862" i="17" a="1"/>
  <c r="N862" i="17" s="1"/>
  <c r="N899" i="17" a="1"/>
  <c r="N899" i="17" s="1"/>
  <c r="N902" i="17"/>
  <c r="N906" i="17" a="1"/>
  <c r="N906" i="17"/>
  <c r="N907" i="17" a="1"/>
  <c r="N907" i="17" s="1"/>
  <c r="N926" i="17" a="1"/>
  <c r="N926" i="17" s="1"/>
  <c r="N928" i="17" a="1"/>
  <c r="N928" i="17" s="1"/>
  <c r="N938" i="17" a="1"/>
  <c r="N938" i="17" s="1"/>
  <c r="N940" i="17" a="1"/>
  <c r="N940" i="17" s="1"/>
  <c r="N942" i="17" a="1"/>
  <c r="N942" i="17" s="1"/>
  <c r="N956" i="17" a="1"/>
  <c r="N956" i="17" s="1"/>
  <c r="N957" i="17" a="1"/>
  <c r="N957" i="17" s="1"/>
  <c r="N963" i="17" a="1"/>
  <c r="N963" i="17"/>
  <c r="N965" i="17" a="1"/>
  <c r="N965" i="17" s="1"/>
  <c r="N966" i="17"/>
  <c r="N983" i="17" a="1"/>
  <c r="N983" i="17" s="1"/>
  <c r="N986" i="17" a="1"/>
  <c r="N986" i="17"/>
  <c r="N996" i="17" a="1"/>
  <c r="N996" i="17" s="1"/>
  <c r="N1001" i="17" a="1"/>
  <c r="N1001" i="17" s="1"/>
  <c r="M13" i="17"/>
  <c r="M17" i="17"/>
  <c r="M18" i="17"/>
  <c r="M19" i="17"/>
  <c r="M21" i="17"/>
  <c r="M24" i="17"/>
  <c r="M33" i="17"/>
  <c r="M34" i="17"/>
  <c r="M35" i="17"/>
  <c r="M45" i="17"/>
  <c r="M56" i="17"/>
  <c r="M57" i="17"/>
  <c r="M59" i="17"/>
  <c r="M61" i="17"/>
  <c r="M64" i="17"/>
  <c r="M65" i="17"/>
  <c r="M77" i="17"/>
  <c r="M79" i="17"/>
  <c r="M81" i="17"/>
  <c r="M82" i="17"/>
  <c r="M83" i="17"/>
  <c r="M85" i="17"/>
  <c r="M88" i="17"/>
  <c r="M97" i="17"/>
  <c r="M98" i="17"/>
  <c r="M99" i="17"/>
  <c r="M104" i="17"/>
  <c r="M109" i="17"/>
  <c r="M125" i="17"/>
  <c r="M128" i="17"/>
  <c r="M129" i="17"/>
  <c r="M141" i="17"/>
  <c r="M143" i="17"/>
  <c r="M145" i="17"/>
  <c r="M146" i="17"/>
  <c r="M147" i="17"/>
  <c r="M149" i="17"/>
  <c r="M161" i="17"/>
  <c r="M162" i="17"/>
  <c r="M163" i="17"/>
  <c r="M168" i="17"/>
  <c r="M169" i="17"/>
  <c r="M173" i="17"/>
  <c r="M189" i="17"/>
  <c r="M192" i="17"/>
  <c r="M193" i="17"/>
  <c r="M205" i="17"/>
  <c r="M209" i="17"/>
  <c r="M210" i="17"/>
  <c r="M211" i="17"/>
  <c r="M213" i="17"/>
  <c r="M216" i="17"/>
  <c r="M225" i="17"/>
  <c r="M226" i="17"/>
  <c r="M227" i="17"/>
  <c r="M232" i="17"/>
  <c r="M233" i="17"/>
  <c r="M234" i="17"/>
  <c r="M235" i="17"/>
  <c r="M236" i="17"/>
  <c r="M245" i="17"/>
  <c r="M255" i="17"/>
  <c r="M266" i="17"/>
  <c r="M271" i="17"/>
  <c r="M272" i="17"/>
  <c r="M273" i="17"/>
  <c r="M274" i="17"/>
  <c r="M285" i="17"/>
  <c r="M289" i="17"/>
  <c r="M290" i="17"/>
  <c r="M291" i="17"/>
  <c r="M293" i="17"/>
  <c r="M296" i="17"/>
  <c r="M304" i="17"/>
  <c r="M305" i="17"/>
  <c r="M306" i="17"/>
  <c r="M309" i="17"/>
  <c r="M312" i="17"/>
  <c r="M314" i="17"/>
  <c r="M315" i="17"/>
  <c r="M323" i="17"/>
  <c r="M325" i="17"/>
  <c r="M330" i="17"/>
  <c r="M333" i="17"/>
  <c r="M345" i="17"/>
  <c r="M346" i="17"/>
  <c r="M349" i="17"/>
  <c r="M352" i="17"/>
  <c r="M353" i="17"/>
  <c r="M365" i="17"/>
  <c r="M368" i="17"/>
  <c r="M369" i="17"/>
  <c r="M370" i="17"/>
  <c r="M371" i="17"/>
  <c r="M373" i="17"/>
  <c r="M384" i="17"/>
  <c r="M385" i="17"/>
  <c r="M387" i="17"/>
  <c r="M389" i="17"/>
  <c r="M390" i="17"/>
  <c r="M393" i="17"/>
  <c r="M401" i="17"/>
  <c r="M402" i="17"/>
  <c r="M403" i="17"/>
  <c r="M406" i="17"/>
  <c r="M410" i="17"/>
  <c r="M419" i="17"/>
  <c r="M421" i="17"/>
  <c r="M422" i="17"/>
  <c r="M425" i="17"/>
  <c r="M426" i="17"/>
  <c r="M429" i="17"/>
  <c r="M438" i="17"/>
  <c r="M440" i="17"/>
  <c r="M441" i="17"/>
  <c r="M443" i="17"/>
  <c r="M444" i="17"/>
  <c r="M458" i="17"/>
  <c r="M461" i="17"/>
  <c r="M464" i="17"/>
  <c r="M465" i="17"/>
  <c r="M477" i="17"/>
  <c r="M479" i="17"/>
  <c r="M480" i="17"/>
  <c r="M481" i="17"/>
  <c r="M482" i="17"/>
  <c r="M483" i="17"/>
  <c r="M493" i="17"/>
  <c r="M497" i="17"/>
  <c r="M498" i="17"/>
  <c r="M499" i="17"/>
  <c r="M501" i="17"/>
  <c r="M502" i="17"/>
  <c r="M511" i="17"/>
  <c r="M512" i="17"/>
  <c r="M513" i="17"/>
  <c r="M515" i="17"/>
  <c r="M517" i="17"/>
  <c r="M518" i="17"/>
  <c r="M520" i="17"/>
  <c r="M521" i="17"/>
  <c r="M529" i="17"/>
  <c r="M530" i="17"/>
  <c r="M531" i="17"/>
  <c r="M534" i="17"/>
  <c r="M538" i="17"/>
  <c r="M547" i="17"/>
  <c r="M549" i="17"/>
  <c r="M550" i="17"/>
  <c r="M554" i="17"/>
  <c r="M557" i="17"/>
  <c r="M566" i="17"/>
  <c r="M568" i="17"/>
  <c r="M585" i="17"/>
  <c r="M586" i="17"/>
  <c r="M589" i="17"/>
  <c r="M592" i="17"/>
  <c r="M593" i="17"/>
  <c r="M605" i="17"/>
  <c r="M607" i="17"/>
  <c r="M608" i="17"/>
  <c r="M609" i="17"/>
  <c r="M610" i="17"/>
  <c r="M611" i="17"/>
  <c r="M621" i="17"/>
  <c r="M623" i="17"/>
  <c r="M625" i="17"/>
  <c r="M626" i="17"/>
  <c r="M627" i="17"/>
  <c r="M629" i="17"/>
  <c r="M630" i="17"/>
  <c r="M639" i="17"/>
  <c r="M640" i="17"/>
  <c r="M641" i="17"/>
  <c r="M643" i="17"/>
  <c r="M644" i="17"/>
  <c r="M645" i="17"/>
  <c r="M646" i="17"/>
  <c r="M656" i="17"/>
  <c r="M657" i="17"/>
  <c r="M659" i="17"/>
  <c r="M660" i="17"/>
  <c r="M661" i="17"/>
  <c r="M662" i="17"/>
  <c r="M663" i="17"/>
  <c r="M671" i="17"/>
  <c r="M672" i="17"/>
  <c r="M673" i="17"/>
  <c r="M675" i="17"/>
  <c r="M676" i="17"/>
  <c r="M677" i="17"/>
  <c r="M678" i="17"/>
  <c r="M688" i="17"/>
  <c r="M689" i="17"/>
  <c r="M691" i="17"/>
  <c r="M692" i="17"/>
  <c r="M693" i="17"/>
  <c r="M694" i="17"/>
  <c r="M695" i="17"/>
  <c r="M703" i="17"/>
  <c r="M704" i="17"/>
  <c r="M705" i="17"/>
  <c r="M707" i="17"/>
  <c r="M708" i="17"/>
  <c r="M709" i="17"/>
  <c r="M710" i="17"/>
  <c r="M720" i="17"/>
  <c r="M721" i="17"/>
  <c r="M723" i="17"/>
  <c r="M724" i="17"/>
  <c r="M725" i="17"/>
  <c r="M726" i="17"/>
  <c r="M727" i="17"/>
  <c r="M735" i="17"/>
  <c r="M736" i="17"/>
  <c r="M737" i="17"/>
  <c r="M739" i="17"/>
  <c r="M740" i="17"/>
  <c r="M741" i="17"/>
  <c r="M742" i="17"/>
  <c r="M752" i="17"/>
  <c r="M753" i="17"/>
  <c r="M755" i="17"/>
  <c r="M756" i="17"/>
  <c r="M757" i="17"/>
  <c r="M758" i="17"/>
  <c r="M759" i="17"/>
  <c r="M767" i="17"/>
  <c r="M768" i="17"/>
  <c r="M769" i="17"/>
  <c r="M771" i="17"/>
  <c r="M772" i="17"/>
  <c r="M773" i="17"/>
  <c r="M774" i="17"/>
  <c r="M784" i="17"/>
  <c r="M785" i="17"/>
  <c r="M787" i="17"/>
  <c r="M788" i="17"/>
  <c r="M789" i="17"/>
  <c r="M790" i="17"/>
  <c r="M791" i="17"/>
  <c r="M799" i="17"/>
  <c r="M800" i="17"/>
  <c r="M801" i="17"/>
  <c r="M803" i="17"/>
  <c r="M804" i="17"/>
  <c r="M805" i="17"/>
  <c r="M806" i="17"/>
  <c r="M816" i="17"/>
  <c r="M817" i="17"/>
  <c r="M819" i="17"/>
  <c r="M820" i="17"/>
  <c r="M821" i="17"/>
  <c r="M822" i="17"/>
  <c r="M823" i="17"/>
  <c r="M831" i="17"/>
  <c r="M832" i="17"/>
  <c r="M833" i="17"/>
  <c r="M835" i="17"/>
  <c r="M836" i="17"/>
  <c r="M837" i="17"/>
  <c r="M838" i="17"/>
  <c r="M848" i="17"/>
  <c r="M849" i="17"/>
  <c r="M851" i="17"/>
  <c r="M852" i="17"/>
  <c r="M853" i="17"/>
  <c r="M854" i="17"/>
  <c r="M855" i="17"/>
  <c r="M863" i="17"/>
  <c r="M864" i="17"/>
  <c r="M865" i="17"/>
  <c r="M867" i="17"/>
  <c r="M868" i="17"/>
  <c r="M869" i="17"/>
  <c r="M870" i="17"/>
  <c r="M880" i="17"/>
  <c r="M881" i="17"/>
  <c r="M883" i="17"/>
  <c r="M884" i="17"/>
  <c r="M885" i="17"/>
  <c r="M886" i="17"/>
  <c r="M887" i="17"/>
  <c r="M895" i="17"/>
  <c r="M896" i="17"/>
  <c r="M897" i="17"/>
  <c r="M899" i="17"/>
  <c r="M900" i="17"/>
  <c r="M901" i="17"/>
  <c r="M902" i="17"/>
  <c r="M912" i="17"/>
  <c r="M913" i="17"/>
  <c r="M915" i="17"/>
  <c r="M916" i="17"/>
  <c r="M917" i="17"/>
  <c r="M918" i="17"/>
  <c r="M919" i="17"/>
  <c r="M927" i="17"/>
  <c r="M928" i="17"/>
  <c r="M929" i="17"/>
  <c r="M931" i="17"/>
  <c r="M932" i="17"/>
  <c r="M933" i="17"/>
  <c r="M934" i="17"/>
  <c r="M944" i="17"/>
  <c r="M945" i="17"/>
  <c r="M947" i="17"/>
  <c r="M948" i="17"/>
  <c r="M949" i="17"/>
  <c r="M950" i="17"/>
  <c r="M951" i="17"/>
  <c r="M959" i="17"/>
  <c r="M960" i="17"/>
  <c r="M961" i="17"/>
  <c r="M963" i="17"/>
  <c r="M964" i="17"/>
  <c r="M965" i="17"/>
  <c r="M966" i="17"/>
  <c r="M976" i="17"/>
  <c r="M977" i="17"/>
  <c r="M979" i="17"/>
  <c r="M980" i="17"/>
  <c r="M981" i="17"/>
  <c r="M982" i="17"/>
  <c r="M983" i="17"/>
  <c r="M991" i="17"/>
  <c r="M992" i="17"/>
  <c r="M993" i="17"/>
  <c r="M995" i="17"/>
  <c r="M996" i="17"/>
  <c r="M997" i="17"/>
  <c r="M998" i="17"/>
  <c r="L3" i="17"/>
  <c r="M3" i="17" s="1"/>
  <c r="L4" i="17"/>
  <c r="M4" i="17" s="1"/>
  <c r="L5" i="17"/>
  <c r="M5" i="17" s="1"/>
  <c r="L6" i="17"/>
  <c r="M6" i="17" s="1"/>
  <c r="L7" i="17"/>
  <c r="M7" i="17" s="1"/>
  <c r="L8" i="17"/>
  <c r="M8" i="17" s="1"/>
  <c r="L9" i="17"/>
  <c r="M9" i="17" s="1"/>
  <c r="L10" i="17"/>
  <c r="M10" i="17" s="1"/>
  <c r="L11" i="17"/>
  <c r="M11" i="17" s="1"/>
  <c r="L12" i="17"/>
  <c r="M12" i="17" s="1"/>
  <c r="L13" i="17"/>
  <c r="L14" i="17"/>
  <c r="M14" i="17" s="1"/>
  <c r="L15" i="17"/>
  <c r="M15" i="17" s="1"/>
  <c r="L16" i="17"/>
  <c r="M16" i="17" s="1"/>
  <c r="L17" i="17"/>
  <c r="L18" i="17"/>
  <c r="L19" i="17"/>
  <c r="L20" i="17"/>
  <c r="M20" i="17" s="1"/>
  <c r="L21" i="17"/>
  <c r="L22" i="17"/>
  <c r="M22" i="17" s="1"/>
  <c r="L23" i="17"/>
  <c r="M23" i="17" s="1"/>
  <c r="L24" i="17"/>
  <c r="L25" i="17"/>
  <c r="M25" i="17" s="1"/>
  <c r="L26" i="17"/>
  <c r="M26" i="17" s="1"/>
  <c r="L27" i="17"/>
  <c r="M27" i="17" s="1"/>
  <c r="L28" i="17"/>
  <c r="M28" i="17" s="1"/>
  <c r="L29" i="17"/>
  <c r="M29" i="17" s="1"/>
  <c r="L30" i="17"/>
  <c r="M30" i="17" s="1"/>
  <c r="L31" i="17"/>
  <c r="M31" i="17" s="1"/>
  <c r="L32" i="17"/>
  <c r="M32" i="17" s="1"/>
  <c r="L33" i="17"/>
  <c r="L34" i="17"/>
  <c r="L35" i="17"/>
  <c r="L36" i="17"/>
  <c r="M36" i="17" s="1"/>
  <c r="L37" i="17"/>
  <c r="M37" i="17" s="1"/>
  <c r="L38" i="17"/>
  <c r="M38" i="17" s="1"/>
  <c r="L39" i="17"/>
  <c r="M39" i="17" s="1"/>
  <c r="L40" i="17"/>
  <c r="M40" i="17" s="1"/>
  <c r="L41" i="17"/>
  <c r="M41" i="17" s="1"/>
  <c r="L42" i="17"/>
  <c r="M42" i="17" s="1"/>
  <c r="L43" i="17"/>
  <c r="M43" i="17" s="1"/>
  <c r="L44" i="17"/>
  <c r="M44" i="17" s="1"/>
  <c r="L45" i="17"/>
  <c r="L46" i="17"/>
  <c r="M46" i="17" s="1"/>
  <c r="L47" i="17"/>
  <c r="M47" i="17" s="1"/>
  <c r="L48" i="17"/>
  <c r="M48" i="17" s="1"/>
  <c r="L49" i="17"/>
  <c r="M49" i="17" s="1"/>
  <c r="L50" i="17"/>
  <c r="M50" i="17" s="1"/>
  <c r="L51" i="17"/>
  <c r="M51" i="17" s="1"/>
  <c r="L52" i="17"/>
  <c r="M52" i="17" s="1"/>
  <c r="L53" i="17"/>
  <c r="M53" i="17" s="1"/>
  <c r="L54" i="17"/>
  <c r="M54" i="17" s="1"/>
  <c r="L55" i="17"/>
  <c r="M55" i="17" s="1"/>
  <c r="L56" i="17"/>
  <c r="L57" i="17"/>
  <c r="L58" i="17"/>
  <c r="M58" i="17" s="1"/>
  <c r="L59" i="17"/>
  <c r="L60" i="17"/>
  <c r="M60" i="17" s="1"/>
  <c r="L61" i="17"/>
  <c r="L62" i="17"/>
  <c r="M62" i="17" s="1"/>
  <c r="L63" i="17"/>
  <c r="M63" i="17" s="1"/>
  <c r="L64" i="17"/>
  <c r="L65" i="17"/>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L78" i="17"/>
  <c r="M78" i="17" s="1"/>
  <c r="L79" i="17"/>
  <c r="L80" i="17"/>
  <c r="M80" i="17" s="1"/>
  <c r="L81" i="17"/>
  <c r="L82" i="17"/>
  <c r="L83" i="17"/>
  <c r="L84" i="17"/>
  <c r="M84" i="17" s="1"/>
  <c r="L85" i="17"/>
  <c r="L86" i="17"/>
  <c r="M86" i="17" s="1"/>
  <c r="L87" i="17"/>
  <c r="M87" i="17" s="1"/>
  <c r="L88" i="17"/>
  <c r="L89" i="17"/>
  <c r="M89" i="17" s="1"/>
  <c r="L90" i="17"/>
  <c r="M90" i="17" s="1"/>
  <c r="L91" i="17"/>
  <c r="M91" i="17" s="1"/>
  <c r="L92" i="17"/>
  <c r="M92" i="17" s="1"/>
  <c r="L93" i="17"/>
  <c r="M93" i="17" s="1"/>
  <c r="L94" i="17"/>
  <c r="M94" i="17" s="1"/>
  <c r="L95" i="17"/>
  <c r="M95" i="17" s="1"/>
  <c r="L96" i="17"/>
  <c r="M96" i="17" s="1"/>
  <c r="L97" i="17"/>
  <c r="L98" i="17"/>
  <c r="L99" i="17"/>
  <c r="L100" i="17"/>
  <c r="M100" i="17" s="1"/>
  <c r="L101" i="17"/>
  <c r="M101" i="17" s="1"/>
  <c r="L102" i="17"/>
  <c r="M102" i="17" s="1"/>
  <c r="L103" i="17"/>
  <c r="M103" i="17" s="1"/>
  <c r="L104" i="17"/>
  <c r="L105" i="17"/>
  <c r="M105" i="17" s="1"/>
  <c r="L106" i="17"/>
  <c r="M106" i="17" s="1"/>
  <c r="L107" i="17"/>
  <c r="M107" i="17" s="1"/>
  <c r="L108" i="17"/>
  <c r="M108" i="17" s="1"/>
  <c r="L109" i="17"/>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L126" i="17"/>
  <c r="M126" i="17" s="1"/>
  <c r="L127" i="17"/>
  <c r="M127" i="17" s="1"/>
  <c r="L128" i="17"/>
  <c r="L129" i="17"/>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L142" i="17"/>
  <c r="M142" i="17" s="1"/>
  <c r="L143" i="17"/>
  <c r="L144" i="17"/>
  <c r="M144" i="17" s="1"/>
  <c r="L145" i="17"/>
  <c r="L146" i="17"/>
  <c r="L147" i="17"/>
  <c r="L148" i="17"/>
  <c r="M148" i="17" s="1"/>
  <c r="L149" i="17"/>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L162" i="17"/>
  <c r="L163" i="17"/>
  <c r="L164" i="17"/>
  <c r="M164" i="17" s="1"/>
  <c r="L165" i="17"/>
  <c r="M165" i="17" s="1"/>
  <c r="L166" i="17"/>
  <c r="M166" i="17" s="1"/>
  <c r="L167" i="17"/>
  <c r="M167" i="17" s="1"/>
  <c r="L168" i="17"/>
  <c r="L169" i="17"/>
  <c r="L170" i="17"/>
  <c r="M170" i="17" s="1"/>
  <c r="L171" i="17"/>
  <c r="M171" i="17" s="1"/>
  <c r="L172" i="17"/>
  <c r="M172" i="17" s="1"/>
  <c r="L173" i="17"/>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L190" i="17"/>
  <c r="M190" i="17" s="1"/>
  <c r="L191" i="17"/>
  <c r="M191" i="17" s="1"/>
  <c r="L192" i="17"/>
  <c r="L193" i="17"/>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L206" i="17"/>
  <c r="M206" i="17" s="1"/>
  <c r="L207" i="17"/>
  <c r="M207" i="17" s="1"/>
  <c r="L208" i="17"/>
  <c r="M208" i="17" s="1"/>
  <c r="L209" i="17"/>
  <c r="L210" i="17"/>
  <c r="L211" i="17"/>
  <c r="L212" i="17"/>
  <c r="M212" i="17" s="1"/>
  <c r="L213" i="17"/>
  <c r="L214" i="17"/>
  <c r="M214" i="17" s="1"/>
  <c r="L215" i="17"/>
  <c r="M215" i="17" s="1"/>
  <c r="L216" i="17"/>
  <c r="L217" i="17"/>
  <c r="M217" i="17" s="1"/>
  <c r="L218" i="17"/>
  <c r="M218" i="17" s="1"/>
  <c r="L219" i="17"/>
  <c r="M219" i="17" s="1"/>
  <c r="L220" i="17"/>
  <c r="M220" i="17" s="1"/>
  <c r="L221" i="17"/>
  <c r="M221" i="17" s="1"/>
  <c r="L222" i="17"/>
  <c r="M222" i="17" s="1"/>
  <c r="L223" i="17"/>
  <c r="M223" i="17" s="1"/>
  <c r="L224" i="17"/>
  <c r="M224" i="17" s="1"/>
  <c r="L225" i="17"/>
  <c r="L226" i="17"/>
  <c r="L227" i="17"/>
  <c r="L228" i="17"/>
  <c r="M228" i="17" s="1"/>
  <c r="L229" i="17"/>
  <c r="M229" i="17" s="1"/>
  <c r="L230" i="17"/>
  <c r="M230" i="17" s="1"/>
  <c r="L231" i="17"/>
  <c r="M231" i="17" s="1"/>
  <c r="L232" i="17"/>
  <c r="L233" i="17"/>
  <c r="L234" i="17"/>
  <c r="L235" i="17"/>
  <c r="L236" i="17"/>
  <c r="L237" i="17"/>
  <c r="M237" i="17" s="1"/>
  <c r="L238" i="17"/>
  <c r="M238" i="17" s="1"/>
  <c r="L239" i="17"/>
  <c r="M239" i="17" s="1"/>
  <c r="L240" i="17"/>
  <c r="M240" i="17" s="1"/>
  <c r="L241" i="17"/>
  <c r="M241" i="17" s="1"/>
  <c r="L242" i="17"/>
  <c r="M242" i="17" s="1"/>
  <c r="L243" i="17"/>
  <c r="M243" i="17" s="1"/>
  <c r="L244" i="17"/>
  <c r="M244" i="17" s="1"/>
  <c r="L245" i="17"/>
  <c r="L246" i="17"/>
  <c r="M246" i="17" s="1"/>
  <c r="L247" i="17"/>
  <c r="M247" i="17" s="1"/>
  <c r="L248" i="17"/>
  <c r="M248" i="17" s="1"/>
  <c r="L249" i="17"/>
  <c r="M249" i="17" s="1"/>
  <c r="L250" i="17"/>
  <c r="M250" i="17" s="1"/>
  <c r="L251" i="17"/>
  <c r="M251" i="17" s="1"/>
  <c r="L252" i="17"/>
  <c r="M252" i="17" s="1"/>
  <c r="L253" i="17"/>
  <c r="M253" i="17" s="1"/>
  <c r="L254" i="17"/>
  <c r="M254" i="17" s="1"/>
  <c r="L255" i="17"/>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L267" i="17"/>
  <c r="M267" i="17" s="1"/>
  <c r="L268" i="17"/>
  <c r="M268" i="17" s="1"/>
  <c r="L269" i="17"/>
  <c r="M269" i="17" s="1"/>
  <c r="L270" i="17"/>
  <c r="M270" i="17" s="1"/>
  <c r="L271" i="17"/>
  <c r="L272" i="17"/>
  <c r="L273" i="17"/>
  <c r="L274" i="17"/>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L286" i="17"/>
  <c r="M286" i="17" s="1"/>
  <c r="L287" i="17"/>
  <c r="M287" i="17" s="1"/>
  <c r="L288" i="17"/>
  <c r="M288" i="17" s="1"/>
  <c r="L289" i="17"/>
  <c r="L290" i="17"/>
  <c r="L291" i="17"/>
  <c r="L292" i="17"/>
  <c r="M292" i="17" s="1"/>
  <c r="L293" i="17"/>
  <c r="L294" i="17"/>
  <c r="M294" i="17" s="1"/>
  <c r="L295" i="17"/>
  <c r="M295" i="17" s="1"/>
  <c r="L296" i="17"/>
  <c r="L297" i="17"/>
  <c r="M297" i="17" s="1"/>
  <c r="L298" i="17"/>
  <c r="M298" i="17" s="1"/>
  <c r="L299" i="17"/>
  <c r="M299" i="17" s="1"/>
  <c r="L300" i="17"/>
  <c r="M300" i="17" s="1"/>
  <c r="L301" i="17"/>
  <c r="M301" i="17" s="1"/>
  <c r="L302" i="17"/>
  <c r="M302" i="17" s="1"/>
  <c r="L303" i="17"/>
  <c r="M303" i="17" s="1"/>
  <c r="L304" i="17"/>
  <c r="L305" i="17"/>
  <c r="L306" i="17"/>
  <c r="L307" i="17"/>
  <c r="M307" i="17" s="1"/>
  <c r="L308" i="17"/>
  <c r="M308" i="17" s="1"/>
  <c r="L309" i="17"/>
  <c r="L310" i="17"/>
  <c r="M310" i="17" s="1"/>
  <c r="L311" i="17"/>
  <c r="M311" i="17" s="1"/>
  <c r="L312" i="17"/>
  <c r="L313" i="17"/>
  <c r="M313" i="17" s="1"/>
  <c r="L314" i="17"/>
  <c r="L315" i="17"/>
  <c r="L316" i="17"/>
  <c r="M316" i="17" s="1"/>
  <c r="L317" i="17"/>
  <c r="M317" i="17" s="1"/>
  <c r="L318" i="17"/>
  <c r="M318" i="17" s="1"/>
  <c r="L319" i="17"/>
  <c r="M319" i="17" s="1"/>
  <c r="L320" i="17"/>
  <c r="M320" i="17" s="1"/>
  <c r="L321" i="17"/>
  <c r="M321" i="17" s="1"/>
  <c r="L322" i="17"/>
  <c r="M322" i="17" s="1"/>
  <c r="L323" i="17"/>
  <c r="L324" i="17"/>
  <c r="M324" i="17" s="1"/>
  <c r="L325" i="17"/>
  <c r="L326" i="17"/>
  <c r="M326" i="17" s="1"/>
  <c r="L327" i="17"/>
  <c r="M327" i="17" s="1"/>
  <c r="L328" i="17"/>
  <c r="M328" i="17" s="1"/>
  <c r="L329" i="17"/>
  <c r="M329" i="17" s="1"/>
  <c r="L330" i="17"/>
  <c r="L331" i="17"/>
  <c r="M331" i="17" s="1"/>
  <c r="L332" i="17"/>
  <c r="M332" i="17" s="1"/>
  <c r="L333" i="17"/>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L346" i="17"/>
  <c r="L347" i="17"/>
  <c r="M347" i="17" s="1"/>
  <c r="L348" i="17"/>
  <c r="M348" i="17" s="1"/>
  <c r="L349" i="17"/>
  <c r="L350" i="17"/>
  <c r="M350" i="17" s="1"/>
  <c r="L351" i="17"/>
  <c r="M351" i="17" s="1"/>
  <c r="L352" i="17"/>
  <c r="L353" i="17"/>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L366" i="17"/>
  <c r="M366" i="17" s="1"/>
  <c r="L367" i="17"/>
  <c r="M367" i="17" s="1"/>
  <c r="L368" i="17"/>
  <c r="L369" i="17"/>
  <c r="L370" i="17"/>
  <c r="L371" i="17"/>
  <c r="L372" i="17"/>
  <c r="M372" i="17" s="1"/>
  <c r="L373" i="17"/>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L385" i="17"/>
  <c r="L386" i="17"/>
  <c r="M386" i="17" s="1"/>
  <c r="L387" i="17"/>
  <c r="L388" i="17"/>
  <c r="M388" i="17" s="1"/>
  <c r="L389" i="17"/>
  <c r="L390" i="17"/>
  <c r="L391" i="17"/>
  <c r="M391" i="17" s="1"/>
  <c r="L392" i="17"/>
  <c r="M392" i="17" s="1"/>
  <c r="L393" i="17"/>
  <c r="L394" i="17"/>
  <c r="M394" i="17" s="1"/>
  <c r="L395" i="17"/>
  <c r="M395" i="17" s="1"/>
  <c r="L396" i="17"/>
  <c r="M396" i="17" s="1"/>
  <c r="L397" i="17"/>
  <c r="M397" i="17" s="1"/>
  <c r="L398" i="17"/>
  <c r="M398" i="17" s="1"/>
  <c r="L399" i="17"/>
  <c r="M399" i="17" s="1"/>
  <c r="L400" i="17"/>
  <c r="M400" i="17" s="1"/>
  <c r="L401" i="17"/>
  <c r="L402" i="17"/>
  <c r="L403" i="17"/>
  <c r="L404" i="17"/>
  <c r="M404" i="17" s="1"/>
  <c r="L405" i="17"/>
  <c r="M405" i="17" s="1"/>
  <c r="L406" i="17"/>
  <c r="L407" i="17"/>
  <c r="M407" i="17" s="1"/>
  <c r="L408" i="17"/>
  <c r="M408" i="17" s="1"/>
  <c r="L409" i="17"/>
  <c r="M409" i="17" s="1"/>
  <c r="L410" i="17"/>
  <c r="L411" i="17"/>
  <c r="M411" i="17" s="1"/>
  <c r="L412" i="17"/>
  <c r="M412" i="17" s="1"/>
  <c r="L413" i="17"/>
  <c r="M413" i="17" s="1"/>
  <c r="L414" i="17"/>
  <c r="M414" i="17" s="1"/>
  <c r="L415" i="17"/>
  <c r="M415" i="17" s="1"/>
  <c r="L416" i="17"/>
  <c r="M416" i="17" s="1"/>
  <c r="L417" i="17"/>
  <c r="M417" i="17" s="1"/>
  <c r="L418" i="17"/>
  <c r="M418" i="17" s="1"/>
  <c r="L419" i="17"/>
  <c r="L420" i="17"/>
  <c r="M420" i="17" s="1"/>
  <c r="L421" i="17"/>
  <c r="L422" i="17"/>
  <c r="L423" i="17"/>
  <c r="M423" i="17" s="1"/>
  <c r="L424" i="17"/>
  <c r="M424" i="17" s="1"/>
  <c r="L425" i="17"/>
  <c r="L426" i="17"/>
  <c r="L427" i="17"/>
  <c r="M427" i="17" s="1"/>
  <c r="L428" i="17"/>
  <c r="M428" i="17" s="1"/>
  <c r="L429" i="17"/>
  <c r="L430" i="17"/>
  <c r="M430" i="17" s="1"/>
  <c r="L431" i="17"/>
  <c r="M431" i="17" s="1"/>
  <c r="L432" i="17"/>
  <c r="M432" i="17" s="1"/>
  <c r="L433" i="17"/>
  <c r="M433" i="17" s="1"/>
  <c r="L434" i="17"/>
  <c r="M434" i="17" s="1"/>
  <c r="L435" i="17"/>
  <c r="M435" i="17" s="1"/>
  <c r="L436" i="17"/>
  <c r="M436" i="17" s="1"/>
  <c r="L437" i="17"/>
  <c r="M437" i="17" s="1"/>
  <c r="L438" i="17"/>
  <c r="L439" i="17"/>
  <c r="M439" i="17" s="1"/>
  <c r="L440" i="17"/>
  <c r="L441" i="17"/>
  <c r="L442" i="17"/>
  <c r="M442" i="17" s="1"/>
  <c r="L443" i="17"/>
  <c r="L444" i="17"/>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L459" i="17"/>
  <c r="M459" i="17" s="1"/>
  <c r="L460" i="17"/>
  <c r="M460" i="17" s="1"/>
  <c r="L461" i="17"/>
  <c r="L462" i="17"/>
  <c r="M462" i="17" s="1"/>
  <c r="L463" i="17"/>
  <c r="M463" i="17" s="1"/>
  <c r="L464" i="17"/>
  <c r="L465" i="17"/>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L478" i="17"/>
  <c r="M478" i="17" s="1"/>
  <c r="L479" i="17"/>
  <c r="L480" i="17"/>
  <c r="L481" i="17"/>
  <c r="L482" i="17"/>
  <c r="L483" i="17"/>
  <c r="L484" i="17"/>
  <c r="M484" i="17" s="1"/>
  <c r="L485" i="17"/>
  <c r="M485" i="17" s="1"/>
  <c r="L486" i="17"/>
  <c r="M486" i="17" s="1"/>
  <c r="L487" i="17"/>
  <c r="M487" i="17" s="1"/>
  <c r="L488" i="17"/>
  <c r="M488" i="17" s="1"/>
  <c r="L489" i="17"/>
  <c r="M489" i="17" s="1"/>
  <c r="L490" i="17"/>
  <c r="M490" i="17" s="1"/>
  <c r="L491" i="17"/>
  <c r="M491" i="17" s="1"/>
  <c r="L492" i="17"/>
  <c r="M492" i="17" s="1"/>
  <c r="L493" i="17"/>
  <c r="L494" i="17"/>
  <c r="M494" i="17" s="1"/>
  <c r="L495" i="17"/>
  <c r="M495" i="17" s="1"/>
  <c r="L496" i="17"/>
  <c r="M496" i="17" s="1"/>
  <c r="L497" i="17"/>
  <c r="L498" i="17"/>
  <c r="L499" i="17"/>
  <c r="L500" i="17"/>
  <c r="M500" i="17" s="1"/>
  <c r="L501" i="17"/>
  <c r="L502" i="17"/>
  <c r="L503" i="17"/>
  <c r="M503" i="17" s="1"/>
  <c r="L504" i="17"/>
  <c r="M504" i="17" s="1"/>
  <c r="L505" i="17"/>
  <c r="M505" i="17" s="1"/>
  <c r="L506" i="17"/>
  <c r="M506" i="17" s="1"/>
  <c r="L507" i="17"/>
  <c r="M507" i="17" s="1"/>
  <c r="L508" i="17"/>
  <c r="M508" i="17" s="1"/>
  <c r="L509" i="17"/>
  <c r="M509" i="17" s="1"/>
  <c r="L510" i="17"/>
  <c r="M510" i="17" s="1"/>
  <c r="L511" i="17"/>
  <c r="L512" i="17"/>
  <c r="L513" i="17"/>
  <c r="L514" i="17"/>
  <c r="M514" i="17" s="1"/>
  <c r="L515" i="17"/>
  <c r="L516" i="17"/>
  <c r="M516" i="17" s="1"/>
  <c r="L517" i="17"/>
  <c r="L518" i="17"/>
  <c r="L519" i="17"/>
  <c r="M519" i="17" s="1"/>
  <c r="L520" i="17"/>
  <c r="L521" i="17"/>
  <c r="L522" i="17"/>
  <c r="M522" i="17" s="1"/>
  <c r="L523" i="17"/>
  <c r="M523" i="17" s="1"/>
  <c r="L524" i="17"/>
  <c r="M524" i="17" s="1"/>
  <c r="L525" i="17"/>
  <c r="M525" i="17" s="1"/>
  <c r="L526" i="17"/>
  <c r="M526" i="17" s="1"/>
  <c r="L527" i="17"/>
  <c r="M527" i="17" s="1"/>
  <c r="L528" i="17"/>
  <c r="M528" i="17" s="1"/>
  <c r="L529" i="17"/>
  <c r="L530" i="17"/>
  <c r="L531" i="17"/>
  <c r="L532" i="17"/>
  <c r="M532" i="17" s="1"/>
  <c r="L533" i="17"/>
  <c r="M533" i="17" s="1"/>
  <c r="L534" i="17"/>
  <c r="L535" i="17"/>
  <c r="M535" i="17" s="1"/>
  <c r="L536" i="17"/>
  <c r="M536" i="17" s="1"/>
  <c r="L537" i="17"/>
  <c r="M537" i="17" s="1"/>
  <c r="L538" i="17"/>
  <c r="L539" i="17"/>
  <c r="M539" i="17" s="1"/>
  <c r="L540" i="17"/>
  <c r="M540" i="17" s="1"/>
  <c r="L541" i="17"/>
  <c r="M541" i="17" s="1"/>
  <c r="L542" i="17"/>
  <c r="M542" i="17" s="1"/>
  <c r="L543" i="17"/>
  <c r="M543" i="17" s="1"/>
  <c r="L544" i="17"/>
  <c r="M544" i="17" s="1"/>
  <c r="L545" i="17"/>
  <c r="M545" i="17" s="1"/>
  <c r="L546" i="17"/>
  <c r="M546" i="17" s="1"/>
  <c r="L547" i="17"/>
  <c r="L548" i="17"/>
  <c r="M548" i="17" s="1"/>
  <c r="L549" i="17"/>
  <c r="L550" i="17"/>
  <c r="L551" i="17"/>
  <c r="M551" i="17" s="1"/>
  <c r="L552" i="17"/>
  <c r="M552" i="17" s="1"/>
  <c r="L553" i="17"/>
  <c r="M553" i="17" s="1"/>
  <c r="L554" i="17"/>
  <c r="L555" i="17"/>
  <c r="M555" i="17" s="1"/>
  <c r="L556" i="17"/>
  <c r="M556" i="17" s="1"/>
  <c r="L557" i="17"/>
  <c r="L558" i="17"/>
  <c r="M558" i="17" s="1"/>
  <c r="L559" i="17"/>
  <c r="M559" i="17" s="1"/>
  <c r="L560" i="17"/>
  <c r="M560" i="17" s="1"/>
  <c r="L561" i="17"/>
  <c r="M561" i="17" s="1"/>
  <c r="L562" i="17"/>
  <c r="M562" i="17" s="1"/>
  <c r="L563" i="17"/>
  <c r="M563" i="17" s="1"/>
  <c r="L564" i="17"/>
  <c r="M564" i="17" s="1"/>
  <c r="L565" i="17"/>
  <c r="M565" i="17" s="1"/>
  <c r="L566" i="17"/>
  <c r="L567" i="17"/>
  <c r="M567" i="17" s="1"/>
  <c r="L568" i="17"/>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L586" i="17"/>
  <c r="L587" i="17"/>
  <c r="M587" i="17" s="1"/>
  <c r="L588" i="17"/>
  <c r="M588" i="17" s="1"/>
  <c r="L589" i="17"/>
  <c r="L590" i="17"/>
  <c r="M590" i="17" s="1"/>
  <c r="L591" i="17"/>
  <c r="M591" i="17" s="1"/>
  <c r="L592" i="17"/>
  <c r="L593" i="17"/>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L606" i="17"/>
  <c r="M606" i="17" s="1"/>
  <c r="L607" i="17"/>
  <c r="L608" i="17"/>
  <c r="L609" i="17"/>
  <c r="L610" i="17"/>
  <c r="L611" i="17"/>
  <c r="L612" i="17"/>
  <c r="M612" i="17" s="1"/>
  <c r="L613" i="17"/>
  <c r="M613" i="17" s="1"/>
  <c r="L614" i="17"/>
  <c r="M614" i="17" s="1"/>
  <c r="L615" i="17"/>
  <c r="M615" i="17" s="1"/>
  <c r="L616" i="17"/>
  <c r="M616" i="17" s="1"/>
  <c r="L617" i="17"/>
  <c r="M617" i="17" s="1"/>
  <c r="L618" i="17"/>
  <c r="M618" i="17" s="1"/>
  <c r="L619" i="17"/>
  <c r="M619" i="17" s="1"/>
  <c r="L620" i="17"/>
  <c r="M620" i="17" s="1"/>
  <c r="L621" i="17"/>
  <c r="L622" i="17"/>
  <c r="M622" i="17" s="1"/>
  <c r="L623" i="17"/>
  <c r="L624" i="17"/>
  <c r="M624" i="17" s="1"/>
  <c r="L625" i="17"/>
  <c r="L626" i="17"/>
  <c r="L627" i="17"/>
  <c r="L628" i="17"/>
  <c r="M628" i="17" s="1"/>
  <c r="L629" i="17"/>
  <c r="L630" i="17"/>
  <c r="L631" i="17"/>
  <c r="M631" i="17" s="1"/>
  <c r="L632" i="17"/>
  <c r="M632" i="17" s="1"/>
  <c r="L633" i="17"/>
  <c r="M633" i="17" s="1"/>
  <c r="L634" i="17"/>
  <c r="M634" i="17" s="1"/>
  <c r="L635" i="17"/>
  <c r="M635" i="17" s="1"/>
  <c r="L636" i="17"/>
  <c r="M636" i="17" s="1"/>
  <c r="L637" i="17"/>
  <c r="M637" i="17" s="1"/>
  <c r="L638" i="17"/>
  <c r="M638" i="17" s="1"/>
  <c r="L639" i="17"/>
  <c r="L640" i="17"/>
  <c r="L641" i="17"/>
  <c r="L642" i="17"/>
  <c r="M642" i="17" s="1"/>
  <c r="L643" i="17"/>
  <c r="L644" i="17"/>
  <c r="L645" i="17"/>
  <c r="L646" i="17"/>
  <c r="L647" i="17"/>
  <c r="M647" i="17" s="1"/>
  <c r="L648" i="17"/>
  <c r="M648" i="17" s="1"/>
  <c r="L649" i="17"/>
  <c r="M649" i="17" s="1"/>
  <c r="L650" i="17"/>
  <c r="M650" i="17" s="1"/>
  <c r="L651" i="17"/>
  <c r="M651" i="17" s="1"/>
  <c r="L652" i="17"/>
  <c r="M652" i="17" s="1"/>
  <c r="L653" i="17"/>
  <c r="M653" i="17" s="1"/>
  <c r="L654" i="17"/>
  <c r="M654" i="17" s="1"/>
  <c r="L655" i="17"/>
  <c r="M655" i="17" s="1"/>
  <c r="L656" i="17"/>
  <c r="L657" i="17"/>
  <c r="L658" i="17"/>
  <c r="M658" i="17" s="1"/>
  <c r="L659" i="17"/>
  <c r="L660" i="17"/>
  <c r="L661" i="17"/>
  <c r="L662" i="17"/>
  <c r="L663" i="17"/>
  <c r="L664" i="17"/>
  <c r="M664" i="17" s="1"/>
  <c r="L665" i="17"/>
  <c r="M665" i="17" s="1"/>
  <c r="L666" i="17"/>
  <c r="M666" i="17" s="1"/>
  <c r="L667" i="17"/>
  <c r="M667" i="17" s="1"/>
  <c r="L668" i="17"/>
  <c r="M668" i="17" s="1"/>
  <c r="L669" i="17"/>
  <c r="M669" i="17" s="1"/>
  <c r="L670" i="17"/>
  <c r="M670" i="17" s="1"/>
  <c r="L671" i="17"/>
  <c r="L672" i="17"/>
  <c r="L673" i="17"/>
  <c r="L674" i="17"/>
  <c r="M674" i="17" s="1"/>
  <c r="L675" i="17"/>
  <c r="L676" i="17"/>
  <c r="L677" i="17"/>
  <c r="L678" i="17"/>
  <c r="L679" i="17"/>
  <c r="M679" i="17" s="1"/>
  <c r="L680" i="17"/>
  <c r="M680" i="17" s="1"/>
  <c r="L681" i="17"/>
  <c r="M681" i="17" s="1"/>
  <c r="L682" i="17"/>
  <c r="M682" i="17" s="1"/>
  <c r="L683" i="17"/>
  <c r="M683" i="17" s="1"/>
  <c r="L684" i="17"/>
  <c r="M684" i="17" s="1"/>
  <c r="L685" i="17"/>
  <c r="M685" i="17" s="1"/>
  <c r="L686" i="17"/>
  <c r="M686" i="17" s="1"/>
  <c r="L687" i="17"/>
  <c r="M687" i="17" s="1"/>
  <c r="L688" i="17"/>
  <c r="L689" i="17"/>
  <c r="L690" i="17"/>
  <c r="M690" i="17" s="1"/>
  <c r="L691" i="17"/>
  <c r="L692" i="17"/>
  <c r="L693" i="17"/>
  <c r="L694" i="17"/>
  <c r="L695" i="17"/>
  <c r="L696" i="17"/>
  <c r="M696" i="17" s="1"/>
  <c r="L697" i="17"/>
  <c r="M697" i="17" s="1"/>
  <c r="L698" i="17"/>
  <c r="M698" i="17" s="1"/>
  <c r="L699" i="17"/>
  <c r="M699" i="17" s="1"/>
  <c r="L700" i="17"/>
  <c r="M700" i="17" s="1"/>
  <c r="L701" i="17"/>
  <c r="M701" i="17" s="1"/>
  <c r="L702" i="17"/>
  <c r="M702" i="17" s="1"/>
  <c r="L703" i="17"/>
  <c r="L704" i="17"/>
  <c r="L705" i="17"/>
  <c r="L706" i="17"/>
  <c r="M706" i="17" s="1"/>
  <c r="L707" i="17"/>
  <c r="L708" i="17"/>
  <c r="L709" i="17"/>
  <c r="L710" i="17"/>
  <c r="L711" i="17"/>
  <c r="M711" i="17" s="1"/>
  <c r="L712" i="17"/>
  <c r="M712" i="17" s="1"/>
  <c r="L713" i="17"/>
  <c r="M713" i="17" s="1"/>
  <c r="L714" i="17"/>
  <c r="M714" i="17" s="1"/>
  <c r="L715" i="17"/>
  <c r="M715" i="17" s="1"/>
  <c r="L716" i="17"/>
  <c r="M716" i="17" s="1"/>
  <c r="L717" i="17"/>
  <c r="M717" i="17" s="1"/>
  <c r="L718" i="17"/>
  <c r="M718" i="17" s="1"/>
  <c r="L719" i="17"/>
  <c r="M719" i="17" s="1"/>
  <c r="L720" i="17"/>
  <c r="L721" i="17"/>
  <c r="L722" i="17"/>
  <c r="M722" i="17" s="1"/>
  <c r="L723" i="17"/>
  <c r="L724" i="17"/>
  <c r="L725" i="17"/>
  <c r="L726" i="17"/>
  <c r="L727" i="17"/>
  <c r="L728" i="17"/>
  <c r="M728" i="17" s="1"/>
  <c r="L729" i="17"/>
  <c r="M729" i="17" s="1"/>
  <c r="L730" i="17"/>
  <c r="M730" i="17" s="1"/>
  <c r="L731" i="17"/>
  <c r="M731" i="17" s="1"/>
  <c r="L732" i="17"/>
  <c r="M732" i="17" s="1"/>
  <c r="L733" i="17"/>
  <c r="M733" i="17" s="1"/>
  <c r="L734" i="17"/>
  <c r="M734" i="17" s="1"/>
  <c r="L735" i="17"/>
  <c r="L736" i="17"/>
  <c r="L737" i="17"/>
  <c r="L738" i="17"/>
  <c r="M738" i="17" s="1"/>
  <c r="L739" i="17"/>
  <c r="L740" i="17"/>
  <c r="L741" i="17"/>
  <c r="L742" i="17"/>
  <c r="L743" i="17"/>
  <c r="M743" i="17" s="1"/>
  <c r="L744" i="17"/>
  <c r="M744" i="17" s="1"/>
  <c r="L745" i="17"/>
  <c r="M745" i="17" s="1"/>
  <c r="L746" i="17"/>
  <c r="M746" i="17" s="1"/>
  <c r="L747" i="17"/>
  <c r="M747" i="17" s="1"/>
  <c r="L748" i="17"/>
  <c r="M748" i="17" s="1"/>
  <c r="L749" i="17"/>
  <c r="M749" i="17" s="1"/>
  <c r="L750" i="17"/>
  <c r="M750" i="17" s="1"/>
  <c r="L751" i="17"/>
  <c r="M751" i="17" s="1"/>
  <c r="L752" i="17"/>
  <c r="L753" i="17"/>
  <c r="L754" i="17"/>
  <c r="M754" i="17" s="1"/>
  <c r="L755" i="17"/>
  <c r="L756" i="17"/>
  <c r="L757" i="17"/>
  <c r="L758" i="17"/>
  <c r="L759" i="17"/>
  <c r="L760" i="17"/>
  <c r="M760" i="17" s="1"/>
  <c r="L761" i="17"/>
  <c r="M761" i="17" s="1"/>
  <c r="L762" i="17"/>
  <c r="M762" i="17" s="1"/>
  <c r="L763" i="17"/>
  <c r="M763" i="17" s="1"/>
  <c r="L764" i="17"/>
  <c r="M764" i="17" s="1"/>
  <c r="L765" i="17"/>
  <c r="M765" i="17" s="1"/>
  <c r="L766" i="17"/>
  <c r="M766" i="17" s="1"/>
  <c r="L767" i="17"/>
  <c r="L768" i="17"/>
  <c r="L769" i="17"/>
  <c r="L770" i="17"/>
  <c r="M770" i="17" s="1"/>
  <c r="L771" i="17"/>
  <c r="L772" i="17"/>
  <c r="L773" i="17"/>
  <c r="L774" i="17"/>
  <c r="L775" i="17"/>
  <c r="M775" i="17" s="1"/>
  <c r="L776" i="17"/>
  <c r="M776" i="17" s="1"/>
  <c r="L777" i="17"/>
  <c r="M777" i="17" s="1"/>
  <c r="L778" i="17"/>
  <c r="M778" i="17" s="1"/>
  <c r="L779" i="17"/>
  <c r="M779" i="17" s="1"/>
  <c r="L780" i="17"/>
  <c r="M780" i="17" s="1"/>
  <c r="L781" i="17"/>
  <c r="M781" i="17" s="1"/>
  <c r="L782" i="17"/>
  <c r="M782" i="17" s="1"/>
  <c r="L783" i="17"/>
  <c r="M783" i="17" s="1"/>
  <c r="L784" i="17"/>
  <c r="L785" i="17"/>
  <c r="L786" i="17"/>
  <c r="M786" i="17" s="1"/>
  <c r="L787" i="17"/>
  <c r="L788" i="17"/>
  <c r="L789" i="17"/>
  <c r="L790" i="17"/>
  <c r="L791" i="17"/>
  <c r="L792" i="17"/>
  <c r="M792" i="17" s="1"/>
  <c r="L793" i="17"/>
  <c r="M793" i="17" s="1"/>
  <c r="L794" i="17"/>
  <c r="M794" i="17" s="1"/>
  <c r="L795" i="17"/>
  <c r="M795" i="17" s="1"/>
  <c r="L796" i="17"/>
  <c r="M796" i="17" s="1"/>
  <c r="L797" i="17"/>
  <c r="M797" i="17" s="1"/>
  <c r="L798" i="17"/>
  <c r="M798" i="17" s="1"/>
  <c r="L799" i="17"/>
  <c r="L800" i="17"/>
  <c r="L801" i="17"/>
  <c r="L802" i="17"/>
  <c r="M802" i="17" s="1"/>
  <c r="L803" i="17"/>
  <c r="L804" i="17"/>
  <c r="L805" i="17"/>
  <c r="L806" i="17"/>
  <c r="L807" i="17"/>
  <c r="M807" i="17" s="1"/>
  <c r="L808" i="17"/>
  <c r="M808" i="17" s="1"/>
  <c r="L809" i="17"/>
  <c r="M809" i="17" s="1"/>
  <c r="L810" i="17"/>
  <c r="M810" i="17" s="1"/>
  <c r="L811" i="17"/>
  <c r="M811" i="17" s="1"/>
  <c r="L812" i="17"/>
  <c r="M812" i="17" s="1"/>
  <c r="L813" i="17"/>
  <c r="M813" i="17" s="1"/>
  <c r="L814" i="17"/>
  <c r="M814" i="17" s="1"/>
  <c r="L815" i="17"/>
  <c r="M815" i="17" s="1"/>
  <c r="L816" i="17"/>
  <c r="L817" i="17"/>
  <c r="L818" i="17"/>
  <c r="M818" i="17" s="1"/>
  <c r="L819" i="17"/>
  <c r="L820" i="17"/>
  <c r="L821" i="17"/>
  <c r="L822" i="17"/>
  <c r="L823" i="17"/>
  <c r="L824" i="17"/>
  <c r="M824" i="17" s="1"/>
  <c r="L825" i="17"/>
  <c r="M825" i="17" s="1"/>
  <c r="L826" i="17"/>
  <c r="M826" i="17" s="1"/>
  <c r="L827" i="17"/>
  <c r="M827" i="17" s="1"/>
  <c r="L828" i="17"/>
  <c r="M828" i="17" s="1"/>
  <c r="L829" i="17"/>
  <c r="M829" i="17" s="1"/>
  <c r="L830" i="17"/>
  <c r="M830" i="17" s="1"/>
  <c r="L831" i="17"/>
  <c r="L832" i="17"/>
  <c r="L833" i="17"/>
  <c r="L834" i="17"/>
  <c r="M834" i="17" s="1"/>
  <c r="L835" i="17"/>
  <c r="L836" i="17"/>
  <c r="L837" i="17"/>
  <c r="L838" i="17"/>
  <c r="L839" i="17"/>
  <c r="M839" i="17" s="1"/>
  <c r="L840" i="17"/>
  <c r="M840" i="17" s="1"/>
  <c r="L841" i="17"/>
  <c r="M841" i="17" s="1"/>
  <c r="L842" i="17"/>
  <c r="M842" i="17" s="1"/>
  <c r="L843" i="17"/>
  <c r="M843" i="17" s="1"/>
  <c r="L844" i="17"/>
  <c r="M844" i="17" s="1"/>
  <c r="L845" i="17"/>
  <c r="M845" i="17" s="1"/>
  <c r="L846" i="17"/>
  <c r="M846" i="17" s="1"/>
  <c r="L847" i="17"/>
  <c r="M847" i="17" s="1"/>
  <c r="L848" i="17"/>
  <c r="L849" i="17"/>
  <c r="L850" i="17"/>
  <c r="M850" i="17" s="1"/>
  <c r="L851" i="17"/>
  <c r="L852" i="17"/>
  <c r="L853" i="17"/>
  <c r="L854" i="17"/>
  <c r="L855" i="17"/>
  <c r="L856" i="17"/>
  <c r="M856" i="17" s="1"/>
  <c r="L857" i="17"/>
  <c r="M857" i="17" s="1"/>
  <c r="L858" i="17"/>
  <c r="M858" i="17" s="1"/>
  <c r="L859" i="17"/>
  <c r="M859" i="17" s="1"/>
  <c r="L860" i="17"/>
  <c r="M860" i="17" s="1"/>
  <c r="L861" i="17"/>
  <c r="M861" i="17" s="1"/>
  <c r="L862" i="17"/>
  <c r="M862" i="17" s="1"/>
  <c r="L863" i="17"/>
  <c r="L864" i="17"/>
  <c r="L865" i="17"/>
  <c r="L866" i="17"/>
  <c r="M866" i="17" s="1"/>
  <c r="L867" i="17"/>
  <c r="L868" i="17"/>
  <c r="L869" i="17"/>
  <c r="L870" i="17"/>
  <c r="L871" i="17"/>
  <c r="M871" i="17" s="1"/>
  <c r="L872" i="17"/>
  <c r="M872" i="17" s="1"/>
  <c r="L873" i="17"/>
  <c r="M873" i="17" s="1"/>
  <c r="L874" i="17"/>
  <c r="M874" i="17" s="1"/>
  <c r="L875" i="17"/>
  <c r="M875" i="17" s="1"/>
  <c r="L876" i="17"/>
  <c r="M876" i="17" s="1"/>
  <c r="L877" i="17"/>
  <c r="M877" i="17" s="1"/>
  <c r="L878" i="17"/>
  <c r="M878" i="17" s="1"/>
  <c r="L879" i="17"/>
  <c r="M879" i="17" s="1"/>
  <c r="L880" i="17"/>
  <c r="L881" i="17"/>
  <c r="L882" i="17"/>
  <c r="M882" i="17" s="1"/>
  <c r="L883" i="17"/>
  <c r="L884" i="17"/>
  <c r="L885" i="17"/>
  <c r="L886" i="17"/>
  <c r="L887" i="17"/>
  <c r="L888" i="17"/>
  <c r="M888" i="17" s="1"/>
  <c r="L889" i="17"/>
  <c r="M889" i="17" s="1"/>
  <c r="L890" i="17"/>
  <c r="M890" i="17" s="1"/>
  <c r="L891" i="17"/>
  <c r="M891" i="17" s="1"/>
  <c r="L892" i="17"/>
  <c r="M892" i="17" s="1"/>
  <c r="L893" i="17"/>
  <c r="M893" i="17" s="1"/>
  <c r="L894" i="17"/>
  <c r="M894" i="17" s="1"/>
  <c r="L895" i="17"/>
  <c r="L896" i="17"/>
  <c r="L897" i="17"/>
  <c r="L898" i="17"/>
  <c r="M898" i="17" s="1"/>
  <c r="L899" i="17"/>
  <c r="L900" i="17"/>
  <c r="L901" i="17"/>
  <c r="L902" i="17"/>
  <c r="L903" i="17"/>
  <c r="M903" i="17" s="1"/>
  <c r="L904" i="17"/>
  <c r="M904" i="17" s="1"/>
  <c r="L905" i="17"/>
  <c r="M905" i="17" s="1"/>
  <c r="L906" i="17"/>
  <c r="M906" i="17" s="1"/>
  <c r="L907" i="17"/>
  <c r="M907" i="17" s="1"/>
  <c r="L908" i="17"/>
  <c r="M908" i="17" s="1"/>
  <c r="L909" i="17"/>
  <c r="M909" i="17" s="1"/>
  <c r="L910" i="17"/>
  <c r="M910" i="17" s="1"/>
  <c r="L911" i="17"/>
  <c r="M911" i="17" s="1"/>
  <c r="L912" i="17"/>
  <c r="L913" i="17"/>
  <c r="L914" i="17"/>
  <c r="M914" i="17" s="1"/>
  <c r="L915" i="17"/>
  <c r="L916" i="17"/>
  <c r="L917" i="17"/>
  <c r="L918" i="17"/>
  <c r="L919" i="17"/>
  <c r="L920" i="17"/>
  <c r="M920" i="17" s="1"/>
  <c r="L921" i="17"/>
  <c r="M921" i="17" s="1"/>
  <c r="L922" i="17"/>
  <c r="M922" i="17" s="1"/>
  <c r="L923" i="17"/>
  <c r="M923" i="17" s="1"/>
  <c r="L924" i="17"/>
  <c r="M924" i="17" s="1"/>
  <c r="L925" i="17"/>
  <c r="M925" i="17" s="1"/>
  <c r="L926" i="17"/>
  <c r="M926" i="17" s="1"/>
  <c r="L927" i="17"/>
  <c r="L928" i="17"/>
  <c r="L929" i="17"/>
  <c r="L930" i="17"/>
  <c r="M930" i="17" s="1"/>
  <c r="L931" i="17"/>
  <c r="L932" i="17"/>
  <c r="L933" i="17"/>
  <c r="L934" i="17"/>
  <c r="L935" i="17"/>
  <c r="M935" i="17" s="1"/>
  <c r="L936" i="17"/>
  <c r="M936" i="17" s="1"/>
  <c r="L937" i="17"/>
  <c r="M937" i="17" s="1"/>
  <c r="L938" i="17"/>
  <c r="M938" i="17" s="1"/>
  <c r="L939" i="17"/>
  <c r="M939" i="17" s="1"/>
  <c r="L940" i="17"/>
  <c r="M940" i="17" s="1"/>
  <c r="L941" i="17"/>
  <c r="M941" i="17" s="1"/>
  <c r="L942" i="17"/>
  <c r="M942" i="17" s="1"/>
  <c r="L943" i="17"/>
  <c r="M943" i="17" s="1"/>
  <c r="L944" i="17"/>
  <c r="L945" i="17"/>
  <c r="L946" i="17"/>
  <c r="M946" i="17" s="1"/>
  <c r="L947" i="17"/>
  <c r="L948" i="17"/>
  <c r="L949" i="17"/>
  <c r="L950" i="17"/>
  <c r="L951" i="17"/>
  <c r="L952" i="17"/>
  <c r="M952" i="17" s="1"/>
  <c r="L953" i="17"/>
  <c r="M953" i="17" s="1"/>
  <c r="L954" i="17"/>
  <c r="M954" i="17" s="1"/>
  <c r="L955" i="17"/>
  <c r="M955" i="17" s="1"/>
  <c r="L956" i="17"/>
  <c r="M956" i="17" s="1"/>
  <c r="L957" i="17"/>
  <c r="M957" i="17" s="1"/>
  <c r="L958" i="17"/>
  <c r="M958" i="17" s="1"/>
  <c r="L959" i="17"/>
  <c r="L960" i="17"/>
  <c r="L961" i="17"/>
  <c r="L962" i="17"/>
  <c r="M962" i="17" s="1"/>
  <c r="L963" i="17"/>
  <c r="L964" i="17"/>
  <c r="L965" i="17"/>
  <c r="L966" i="17"/>
  <c r="L967" i="17"/>
  <c r="M967" i="17" s="1"/>
  <c r="L968" i="17"/>
  <c r="M968" i="17" s="1"/>
  <c r="L969" i="17"/>
  <c r="M969" i="17" s="1"/>
  <c r="L970" i="17"/>
  <c r="M970" i="17" s="1"/>
  <c r="L971" i="17"/>
  <c r="M971" i="17" s="1"/>
  <c r="L972" i="17"/>
  <c r="M972" i="17" s="1"/>
  <c r="L973" i="17"/>
  <c r="M973" i="17" s="1"/>
  <c r="L974" i="17"/>
  <c r="M974" i="17" s="1"/>
  <c r="L975" i="17"/>
  <c r="M975" i="17" s="1"/>
  <c r="L976" i="17"/>
  <c r="L977" i="17"/>
  <c r="L978" i="17"/>
  <c r="M978" i="17" s="1"/>
  <c r="L979" i="17"/>
  <c r="L980" i="17"/>
  <c r="L981" i="17"/>
  <c r="L982" i="17"/>
  <c r="L983" i="17"/>
  <c r="L984" i="17"/>
  <c r="M984" i="17" s="1"/>
  <c r="L985" i="17"/>
  <c r="M985" i="17" s="1"/>
  <c r="L986" i="17"/>
  <c r="M986" i="17" s="1"/>
  <c r="L987" i="17"/>
  <c r="M987" i="17" s="1"/>
  <c r="L988" i="17"/>
  <c r="M988" i="17" s="1"/>
  <c r="L989" i="17"/>
  <c r="M989" i="17" s="1"/>
  <c r="L990" i="17"/>
  <c r="M990" i="17" s="1"/>
  <c r="L991" i="17"/>
  <c r="L992" i="17"/>
  <c r="L993" i="17"/>
  <c r="L994" i="17"/>
  <c r="M994" i="17" s="1"/>
  <c r="L995" i="17"/>
  <c r="L996" i="17"/>
  <c r="L997" i="17"/>
  <c r="L998" i="17"/>
  <c r="L999" i="17"/>
  <c r="M999" i="17" s="1"/>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O3" i="17" s="1" a="1"/>
  <c r="O3"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J387" i="17"/>
  <c r="O387" i="17" s="1" a="1"/>
  <c r="O387" i="17" s="1"/>
  <c r="J388" i="17"/>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J481" i="17"/>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J753" i="17"/>
  <c r="O753" i="17" s="1" a="1"/>
  <c r="O753" i="17" s="1"/>
  <c r="J754" i="17"/>
  <c r="O754" i="17" s="1" a="1"/>
  <c r="O754" i="17" s="1"/>
  <c r="J755" i="17"/>
  <c r="O755" i="17" s="1" a="1"/>
  <c r="O755" i="17" s="1"/>
  <c r="J756" i="17"/>
  <c r="O756" i="17" s="1" a="1"/>
  <c r="O756" i="17" s="1"/>
  <c r="J757" i="17"/>
  <c r="O757" i="17" s="1" a="1"/>
  <c r="O757" i="17" s="1"/>
  <c r="J758" i="17"/>
  <c r="O758" i="17" s="1" a="1"/>
  <c r="J759" i="17"/>
  <c r="O759" i="17" s="1" a="1"/>
  <c r="O759" i="17" s="1"/>
  <c r="J760" i="17"/>
  <c r="O760" i="17" s="1" a="1"/>
  <c r="O760" i="17" s="1"/>
  <c r="J761" i="17"/>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J849" i="17"/>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J2" i="17"/>
  <c r="O2" i="17" s="1" a="1"/>
  <c r="O2" i="17" s="1"/>
  <c r="I3" i="17"/>
  <c r="N3" i="17" s="1" a="1"/>
  <c r="N3" i="17" s="1"/>
  <c r="I4" i="17"/>
  <c r="N4" i="17" s="1" a="1"/>
  <c r="N4" i="17" s="1"/>
  <c r="I5" i="17"/>
  <c r="N5" i="17" s="1" a="1"/>
  <c r="N5"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I82" i="17"/>
  <c r="I83" i="17"/>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I118" i="17"/>
  <c r="N118" i="17" s="1" a="1"/>
  <c r="N118" i="17" s="1"/>
  <c r="I119" i="17"/>
  <c r="N119" i="17" s="1" a="1"/>
  <c r="N119" i="17" s="1"/>
  <c r="I120" i="17"/>
  <c r="N120" i="17" s="1" a="1"/>
  <c r="N120" i="17" s="1"/>
  <c r="I121" i="17"/>
  <c r="N121" i="17" s="1" a="1"/>
  <c r="N121" i="17" s="1"/>
  <c r="I122" i="17"/>
  <c r="N122" i="17" s="1" a="1"/>
  <c r="I123" i="17"/>
  <c r="N123" i="17" s="1" a="1"/>
  <c r="N123" i="17" s="1"/>
  <c r="I124" i="17"/>
  <c r="I125" i="17"/>
  <c r="N125" i="17" s="1" a="1"/>
  <c r="N125" i="17" s="1"/>
  <c r="I126" i="17"/>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I171" i="17"/>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I303" i="17"/>
  <c r="N303" i="17" s="1" a="1"/>
  <c r="N303" i="17" s="1"/>
  <c r="I304" i="17"/>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I352" i="17"/>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I389" i="17"/>
  <c r="N389" i="17" s="1" a="1"/>
  <c r="N389" i="17" s="1"/>
  <c r="I390" i="17"/>
  <c r="N390" i="17" s="1" a="1"/>
  <c r="N390" i="17" s="1"/>
  <c r="I391" i="17"/>
  <c r="N391" i="17" s="1" a="1"/>
  <c r="N391" i="17" s="1"/>
  <c r="I392" i="17"/>
  <c r="N392" i="17" s="1" a="1"/>
  <c r="N392" i="17" s="1"/>
  <c r="I393" i="17"/>
  <c r="N393" i="17" s="1" a="1"/>
  <c r="N393" i="17" s="1"/>
  <c r="I394" i="17"/>
  <c r="N394" i="17" s="1" a="1"/>
  <c r="I395" i="17"/>
  <c r="N395" i="17" s="1" a="1"/>
  <c r="N395" i="17" s="1"/>
  <c r="I396" i="17"/>
  <c r="I397" i="17"/>
  <c r="N397" i="17" s="1" a="1"/>
  <c r="N397" i="17" s="1"/>
  <c r="I398" i="17"/>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I446" i="17"/>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I476" i="17"/>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I502" i="17"/>
  <c r="I503" i="17"/>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I517" i="17"/>
  <c r="N517" i="17" s="1" a="1"/>
  <c r="N517" i="17" s="1"/>
  <c r="I518" i="17"/>
  <c r="N518" i="17" s="1" a="1"/>
  <c r="N518" i="17" s="1"/>
  <c r="I519" i="17"/>
  <c r="N519" i="17" s="1" a="1"/>
  <c r="N519" i="17" s="1"/>
  <c r="I520" i="17"/>
  <c r="N520" i="17" s="1" a="1"/>
  <c r="N520" i="17" s="1"/>
  <c r="I521" i="17"/>
  <c r="N521" i="17" s="1" a="1"/>
  <c r="N521" i="17" s="1"/>
  <c r="I522" i="17"/>
  <c r="I523" i="17"/>
  <c r="I524" i="17"/>
  <c r="N524" i="17" s="1" a="1"/>
  <c r="N524" i="17" s="1"/>
  <c r="I525" i="17"/>
  <c r="I526" i="17"/>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I574" i="17"/>
  <c r="N574" i="17" s="1" a="1"/>
  <c r="N574" i="17" s="1"/>
  <c r="I575" i="17"/>
  <c r="I576" i="17"/>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I602" i="17"/>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I623" i="17"/>
  <c r="N623" i="17" s="1" a="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I651" i="17"/>
  <c r="I652" i="17"/>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I673" i="17"/>
  <c r="N673" i="17" s="1" a="1"/>
  <c r="N673" i="17" s="1"/>
  <c r="I674" i="17"/>
  <c r="N674" i="17" s="1" a="1"/>
  <c r="N674" i="17" s="1"/>
  <c r="I675" i="17"/>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I700" i="17"/>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I714" i="17"/>
  <c r="N714" i="17" s="1" a="1"/>
  <c r="N714" i="17" s="1"/>
  <c r="I715" i="17"/>
  <c r="N715" i="17" s="1" a="1"/>
  <c r="N715" i="17" s="1"/>
  <c r="I716" i="17"/>
  <c r="N716" i="17" s="1" a="1"/>
  <c r="N716" i="17" s="1"/>
  <c r="I717" i="17"/>
  <c r="N717" i="17" s="1" a="1"/>
  <c r="N717" i="17" s="1"/>
  <c r="I718" i="17"/>
  <c r="N718" i="17" s="1" a="1"/>
  <c r="I719" i="17"/>
  <c r="N719" i="17" s="1" a="1"/>
  <c r="N719" i="17" s="1"/>
  <c r="I720" i="17"/>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I747" i="17"/>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I760" i="17"/>
  <c r="N760" i="17" s="1" a="1"/>
  <c r="N760" i="17" s="1"/>
  <c r="I761" i="17"/>
  <c r="N761" i="17" s="1" a="1"/>
  <c r="N761" i="17" s="1"/>
  <c r="I762" i="17"/>
  <c r="N762" i="17" s="1" a="1"/>
  <c r="N762" i="17" s="1"/>
  <c r="I763" i="17"/>
  <c r="N763" i="17" s="1" a="1"/>
  <c r="N763" i="17" s="1"/>
  <c r="I764" i="17"/>
  <c r="N764" i="17" s="1" a="1"/>
  <c r="N764" i="17" s="1"/>
  <c r="I765" i="17"/>
  <c r="I766" i="17"/>
  <c r="N766" i="17" s="1" a="1"/>
  <c r="N766" i="17" s="1"/>
  <c r="I767" i="17"/>
  <c r="N767" i="17" s="1" a="1"/>
  <c r="N767" i="17" s="1"/>
  <c r="I768" i="17"/>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I794" i="17"/>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I807" i="17"/>
  <c r="N807" i="17" s="1" a="1"/>
  <c r="N807" i="17" s="1"/>
  <c r="I808" i="17"/>
  <c r="N808" i="17" s="1" a="1"/>
  <c r="N808" i="17" s="1"/>
  <c r="I809" i="17"/>
  <c r="N809" i="17" s="1" a="1"/>
  <c r="N809" i="17" s="1"/>
  <c r="I810" i="17"/>
  <c r="N810" i="17" s="1" a="1"/>
  <c r="N810" i="17" s="1"/>
  <c r="I811" i="17"/>
  <c r="N811" i="17" s="1" a="1"/>
  <c r="I812" i="17"/>
  <c r="N812" i="17" s="1" a="1"/>
  <c r="N812" i="17" s="1"/>
  <c r="I813" i="17"/>
  <c r="I814" i="17"/>
  <c r="N814" i="17" s="1" a="1"/>
  <c r="I815" i="17"/>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I853" i="17"/>
  <c r="N853" i="17" s="1" a="1"/>
  <c r="N853" i="17" s="1"/>
  <c r="I854" i="17"/>
  <c r="N854" i="17" s="1" a="1"/>
  <c r="N854" i="17" s="1"/>
  <c r="I855" i="17"/>
  <c r="N855" i="17" s="1" a="1"/>
  <c r="N855" i="17" s="1"/>
  <c r="I856" i="17"/>
  <c r="N856" i="17" s="1" a="1"/>
  <c r="N856" i="17" s="1"/>
  <c r="I857" i="17"/>
  <c r="N857" i="17" s="1" a="1"/>
  <c r="N857" i="17" s="1"/>
  <c r="I858" i="17"/>
  <c r="N858" i="17" s="1" a="1"/>
  <c r="I859" i="17"/>
  <c r="N859" i="17" s="1" a="1"/>
  <c r="N859" i="17" s="1"/>
  <c r="I860" i="17"/>
  <c r="N860" i="17" s="1" a="1"/>
  <c r="N860" i="17" s="1"/>
  <c r="I861" i="17"/>
  <c r="I862" i="17"/>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I900" i="17"/>
  <c r="N900" i="17" s="1" a="1"/>
  <c r="N900" i="17" s="1"/>
  <c r="I901" i="17"/>
  <c r="N901" i="17" s="1" a="1"/>
  <c r="N901" i="17" s="1"/>
  <c r="I902" i="17"/>
  <c r="N902" i="17" s="1" a="1"/>
  <c r="I903" i="17"/>
  <c r="N903" i="17" s="1" a="1"/>
  <c r="N903" i="17" s="1"/>
  <c r="I904" i="17"/>
  <c r="N904" i="17" s="1" a="1"/>
  <c r="N904" i="17" s="1"/>
  <c r="I905" i="17"/>
  <c r="N905" i="17" s="1" a="1"/>
  <c r="N905" i="17" s="1"/>
  <c r="I906" i="17"/>
  <c r="I907" i="17"/>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I927" i="17"/>
  <c r="N927" i="17" s="1" a="1"/>
  <c r="N927" i="17" s="1"/>
  <c r="I928" i="17"/>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I939" i="17"/>
  <c r="N939" i="17" s="1" a="1"/>
  <c r="N939" i="17" s="1"/>
  <c r="I940" i="17"/>
  <c r="I941" i="17"/>
  <c r="N941" i="17" s="1" a="1"/>
  <c r="N941" i="17" s="1"/>
  <c r="I942" i="17"/>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I957" i="17"/>
  <c r="I958" i="17"/>
  <c r="N958" i="17" s="1" a="1"/>
  <c r="N958" i="17" s="1"/>
  <c r="I959" i="17"/>
  <c r="N959" i="17" s="1" a="1"/>
  <c r="N959" i="17" s="1"/>
  <c r="I960" i="17"/>
  <c r="N960" i="17" s="1" a="1"/>
  <c r="N960" i="17" s="1"/>
  <c r="I961" i="17"/>
  <c r="N961" i="17" s="1" a="1"/>
  <c r="N961" i="17" s="1"/>
  <c r="I962" i="17"/>
  <c r="N962" i="17" s="1" a="1"/>
  <c r="N962" i="17" s="1"/>
  <c r="I963" i="17"/>
  <c r="I964" i="17"/>
  <c r="N964" i="17" s="1" a="1"/>
  <c r="N964" i="17" s="1"/>
  <c r="I965" i="17"/>
  <c r="I966" i="17"/>
  <c r="N966" i="17" s="1" a="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I984" i="17"/>
  <c r="N984" i="17" s="1" a="1"/>
  <c r="N984" i="17" s="1"/>
  <c r="I985" i="17"/>
  <c r="N985" i="17" s="1" a="1"/>
  <c r="N985" i="17" s="1"/>
  <c r="I986" i="17"/>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I997" i="17"/>
  <c r="N997" i="17" s="1" a="1"/>
  <c r="N997" i="17" s="1"/>
  <c r="I998" i="17"/>
  <c r="N998" i="17" s="1" a="1"/>
  <c r="N998" i="17" s="1"/>
  <c r="I999" i="17"/>
  <c r="N999" i="17" s="1" a="1"/>
  <c r="N999" i="17" s="1"/>
  <c r="I1000" i="17"/>
  <c r="N1000" i="17" s="1" a="1"/>
  <c r="N1000" i="17" s="1"/>
  <c r="I1001" i="17"/>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<sst xmlns="http://schemas.openxmlformats.org/spreadsheetml/2006/main" count="11128" uniqueCount="6220">
  <si>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</si>
  <si>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</si>
  <si>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</si>
  <si>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</si>
  <si>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</si>
  <si>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</si>
  <si>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</si>
  <si>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</si>
  <si>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</si>
  <si>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</si>
  <si>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</si>
  <si>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</si>
  <si>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</si>
  <si>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</si>
  <si>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</si>
  <si>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</si>
  <si>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</si>
  <si>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</si>
  <si>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</si>
  <si>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</si>
  <si>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</si>
  <si>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</si>
  <si>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</si>
  <si>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</si>
  <si>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</si>
  <si>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</si>
  <si>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</si>
  <si>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</si>
  <si>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</si>
  <si>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</si>
  <si>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</si>
  <si>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</si>
  <si>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</si>
  <si>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</si>
  <si>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</si>
  <si>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</si>
  <si>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</si>
  <si>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</si>
  <si>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</si>
  <si>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</si>
  <si>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</si>
  <si>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</si>
  <si>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</si>
  <si>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</si>
  <si>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</si>
  <si>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</si>
  <si>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</si>
  <si>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</si>
  <si>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</si>
  <si>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</si>
  <si>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</si>
  <si>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</si>
  <si>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</si>
  <si>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</si>
  <si>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</si>
  <si>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</si>
  <si>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</si>
  <si>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</si>
  <si>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</si>
  <si>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</si>
  <si>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</si>
  <si>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</si>
  <si>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</si>
  <si>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</si>
  <si>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</si>
  <si>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</si>
  <si>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</si>
  <si>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</si>
  <si>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</si>
  <si>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</si>
  <si>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</si>
  <si>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</si>
  <si>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</si>
  <si>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</si>
  <si>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</si>
  <si>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</si>
  <si>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</si>
  <si>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</si>
  <si>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</si>
  <si>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</si>
  <si>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</si>
  <si>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</si>
  <si>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</si>
  <si>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</si>
  <si>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</si>
  <si>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</si>
  <si>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</si>
  <si>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</si>
  <si>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</si>
  <si>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</si>
  <si>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</si>
  <si>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</si>
  <si>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</si>
  <si>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</si>
  <si>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</si>
  <si>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</si>
  <si>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</si>
  <si>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</si>
  <si>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</si>
  <si>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</si>
  <si>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</si>
  <si>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</si>
  <si>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</si>
  <si>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</si>
  <si>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</si>
  <si>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</si>
  <si>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</si>
  <si>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</si>
  <si>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</si>
  <si>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</si>
  <si>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</si>
  <si>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</si>
  <si>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</si>
  <si>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</si>
  <si>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</si>
  <si>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</si>
  <si>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</si>
  <si>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</si>
  <si>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</si>
  <si>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</si>
  <si>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</si>
  <si>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</si>
  <si>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</si>
  <si>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</si>
  <si>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</si>
  <si>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</si>
  <si>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</si>
  <si>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</si>
  <si>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</si>
  <si>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</si>
  <si>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</si>
  <si>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</si>
  <si>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</si>
  <si>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</si>
  <si>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</si>
  <si>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</si>
  <si>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</si>
  <si>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</si>
  <si>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</si>
  <si>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</si>
  <si>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</si>
  <si>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</si>
  <si>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</si>
  <si>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</si>
  <si>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</si>
  <si>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</si>
  <si>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</si>
  <si>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</si>
  <si>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</si>
  <si>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</si>
  <si>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</si>
  <si>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</si>
  <si>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</si>
  <si>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</si>
  <si>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</si>
  <si>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</si>
  <si>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</si>
  <si>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</si>
  <si>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</si>
  <si>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</si>
  <si>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</si>
  <si>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</si>
  <si>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</si>
  <si>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</si>
  <si>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</si>
  <si>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</si>
  <si>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</si>
  <si>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</si>
  <si>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</si>
  <si>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</si>
  <si>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</si>
  <si>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</si>
  <si>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</si>
  <si>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</si>
  <si>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</si>
  <si>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</si>
  <si>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</si>
  <si>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</si>
  <si>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</si>
  <si>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</si>
  <si>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</si>
  <si>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</si>
  <si>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</si>
  <si>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</si>
  <si>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</si>
  <si>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</si>
  <si>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</si>
  <si>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</si>
  <si>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</si>
  <si>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</si>
  <si>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</si>
  <si>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</si>
  <si>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</si>
  <si>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</si>
  <si>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</si>
  <si>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</si>
  <si>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</si>
  <si>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</si>
  <si>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</si>
  <si>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</si>
  <si>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</si>
  <si>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</si>
  <si>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</si>
  <si>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</si>
  <si>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</si>
  <si>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</si>
  <si>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</si>
  <si>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</si>
  <si>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</si>
  <si>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</si>
  <si>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</si>
  <si>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</si>
  <si>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</si>
  <si>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</si>
  <si>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</si>
  <si>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</si>
  <si>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</si>
  <si>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</si>
  <si>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</si>
  <si>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</si>
  <si>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</si>
  <si>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</si>
  <si>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</si>
  <si>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</si>
  <si>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</si>
  <si>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</si>
  <si>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</si>
  <si>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</si>
  <si>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</si>
  <si>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</si>
  <si>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</si>
  <si>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</si>
  <si>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</si>
  <si>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</si>
  <si>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</si>
  <si>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</si>
  <si>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</si>
  <si>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</si>
  <si>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</si>
  <si>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</si>
  <si>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</si>
  <si>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</si>
  <si>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</si>
  <si>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</si>
  <si>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</si>
  <si>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</si>
  <si>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</si>
  <si>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</si>
  <si>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</si>
  <si>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</si>
  <si>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</si>
  <si>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</si>
  <si>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</si>
  <si>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</si>
  <si>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</si>
  <si>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</si>
  <si>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</si>
  <si>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</si>
  <si>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</si>
  <si>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</si>
  <si>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</si>
  <si>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</si>
  <si>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</si>
  <si>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</si>
  <si>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</si>
  <si>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</si>
  <si>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</si>
  <si>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</si>
  <si>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</si>
  <si>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</si>
  <si>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</si>
  <si>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</si>
  <si>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</si>
  <si>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</si>
  <si>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</si>
  <si>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</si>
  <si>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</si>
  <si>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</si>
  <si>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</si>
  <si>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</si>
  <si>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</si>
  <si>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</si>
  <si>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</si>
  <si>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</si>
  <si>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</si>
  <si>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</si>
  <si>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</si>
  <si>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</si>
  <si>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</si>
  <si>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</si>
  <si>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</si>
  <si>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</si>
  <si>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</si>
  <si>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</si>
  <si>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</si>
  <si>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</si>
  <si>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</si>
  <si>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</si>
  <si>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</si>
  <si>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</si>
  <si>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</si>
  <si>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</si>
  <si>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</si>
  <si>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</si>
  <si>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</si>
  <si>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</si>
  <si>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</si>
  <si>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</si>
  <si>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</si>
  <si>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</si>
  <si>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</si>
  <si>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</si>
  <si>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</si>
  <si>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</si>
  <si>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</si>
  <si>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</si>
  <si>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</si>
  <si>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</si>
  <si>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</si>
  <si>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</si>
  <si>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</si>
  <si>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</si>
  <si>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</si>
  <si>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</si>
  <si>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</si>
  <si>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</si>
  <si>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</si>
  <si>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</si>
  <si>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</si>
  <si>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</si>
  <si>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</si>
  <si>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</si>
  <si>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</si>
  <si>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</si>
  <si>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</si>
  <si>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</si>
  <si>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</si>
  <si>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</si>
  <si>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</si>
  <si>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</si>
  <si>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</si>
  <si>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</si>
  <si>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</si>
  <si>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</si>
  <si>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</si>
  <si>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</si>
  <si>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</si>
  <si>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</si>
  <si>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</si>
  <si>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</si>
  <si>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</si>
  <si>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</si>
  <si>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</si>
  <si>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</si>
  <si>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</si>
  <si>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</si>
  <si>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</si>
  <si>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</si>
  <si>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</si>
  <si>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</si>
  <si>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</si>
  <si>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</si>
  <si>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</si>
  <si>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</si>
  <si>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</si>
  <si>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</si>
  <si>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</si>
  <si>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</si>
  <si>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</si>
  <si>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</si>
  <si>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</si>
  <si>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</si>
  <si>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</si>
  <si>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</si>
  <si>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</si>
  <si>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</si>
  <si>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</si>
  <si>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</si>
  <si>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</si>
  <si>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</si>
  <si>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</si>
  <si>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</si>
  <si>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</si>
  <si>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</si>
  <si>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</si>
  <si>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</si>
  <si>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</si>
  <si>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</si>
  <si>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</si>
  <si>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</si>
  <si>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</si>
  <si>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</si>
  <si>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</si>
  <si>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</si>
  <si>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</si>
  <si>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</si>
  <si>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</si>
  <si>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</si>
  <si>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</si>
  <si>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</si>
  <si>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</si>
  <si>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</si>
  <si>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</si>
  <si>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</si>
  <si>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</si>
  <si>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</si>
  <si>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</si>
  <si>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</si>
  <si>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</si>
  <si>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</si>
  <si>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</si>
  <si>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</si>
  <si>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</si>
  <si>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</si>
  <si>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</si>
  <si>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</si>
  <si>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</si>
  <si>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</si>
  <si>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</si>
  <si>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</si>
  <si>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</si>
  <si>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</si>
  <si>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</si>
  <si>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</si>
  <si>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</si>
  <si>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</si>
  <si>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</si>
  <si>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</si>
  <si>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</si>
  <si>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</si>
  <si>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</si>
  <si>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</si>
  <si>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</si>
  <si>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</si>
  <si>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</si>
  <si>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</si>
  <si>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</si>
  <si>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</si>
  <si>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</si>
  <si>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</si>
  <si>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</si>
  <si>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</si>
  <si>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</si>
  <si>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</si>
  <si>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</si>
  <si>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</si>
  <si>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</si>
  <si>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</si>
  <si>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</si>
  <si>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</si>
  <si>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</si>
  <si>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</si>
  <si>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</si>
  <si>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</si>
  <si>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</si>
  <si>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</si>
  <si>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</si>
  <si>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</si>
  <si>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</si>
  <si>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</si>
  <si>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</si>
  <si>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</si>
  <si>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</si>
  <si>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</si>
  <si>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</si>
  <si>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</si>
  <si>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</si>
  <si>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</si>
  <si>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</si>
  <si>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</si>
  <si>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</si>
  <si>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</si>
  <si>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</si>
  <si>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</si>
  <si>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</si>
  <si>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</si>
  <si>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</si>
  <si>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</si>
  <si>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</si>
  <si>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</si>
  <si>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</si>
  <si>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</si>
  <si>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</si>
  <si>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</si>
  <si>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</si>
  <si>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</si>
  <si>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</si>
  <si>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</si>
  <si>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</si>
  <si>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</si>
  <si>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</si>
  <si>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</si>
  <si>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</si>
  <si>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</si>
  <si>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</si>
  <si>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</si>
  <si>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</si>
  <si>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</si>
  <si>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</si>
  <si>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</si>
  <si>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</si>
  <si>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</si>
  <si>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</si>
  <si>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</si>
  <si>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</si>
  <si>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</si>
  <si>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</si>
  <si>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</si>
  <si>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</si>
  <si>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</si>
  <si>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</si>
  <si>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</si>
  <si>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</si>
  <si>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</si>
  <si>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</si>
  <si>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</si>
  <si>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</si>
  <si>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</si>
  <si>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</si>
  <si>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</si>
  <si>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</si>
  <si>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</si>
  <si>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</si>
  <si>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</si>
  <si>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</si>
  <si>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</si>
  <si>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</si>
  <si>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</si>
  <si>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</si>
  <si>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</si>
  <si>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</si>
  <si>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</si>
  <si>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</si>
  <si>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</si>
  <si>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</si>
  <si>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</si>
  <si>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</si>
  <si>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</si>
  <si>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</si>
  <si>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</si>
  <si>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</si>
  <si>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</si>
  <si>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</si>
  <si>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</si>
  <si>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</si>
  <si>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</si>
  <si>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</si>
  <si>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</si>
  <si>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</si>
  <si>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</si>
  <si>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</si>
  <si>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</si>
  <si>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</si>
  <si>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</si>
  <si>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</si>
  <si>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</si>
  <si>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</si>
  <si>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</si>
  <si>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</si>
  <si>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</si>
  <si>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</si>
  <si>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</si>
  <si>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</si>
  <si>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</si>
  <si>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</si>
  <si>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</si>
  <si>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</si>
  <si>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</si>
  <si>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</si>
  <si>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</si>
  <si>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</si>
  <si>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</si>
  <si>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</si>
  <si>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</si>
  <si>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</si>
  <si>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</si>
  <si>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</si>
  <si>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</si>
  <si>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</si>
  <si>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</si>
  <si>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</si>
  <si>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</si>
  <si>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</si>
  <si>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</si>
  <si>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</si>
  <si>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</si>
  <si>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</si>
  <si>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</si>
  <si>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</si>
  <si>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</si>
  <si>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</si>
  <si>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</si>
  <si>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</si>
  <si>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</si>
  <si>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</si>
  <si>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</si>
  <si>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</si>
  <si>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</si>
  <si>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</si>
  <si>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</si>
  <si>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</si>
  <si>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</si>
  <si>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</si>
  <si>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</si>
  <si>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</si>
  <si>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</si>
  <si>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</si>
  <si>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</si>
  <si>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</si>
  <si>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</si>
  <si>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</si>
  <si>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</si>
  <si>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</si>
  <si>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</si>
  <si>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</si>
  <si>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</si>
  <si>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</si>
  <si>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</si>
  <si>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</si>
  <si>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</si>
  <si>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</si>
  <si>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</si>
  <si>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</si>
  <si>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</si>
  <si>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</si>
  <si>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</si>
  <si>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</si>
  <si>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</si>
  <si>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</si>
  <si>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</si>
  <si>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</si>
  <si>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</si>
  <si>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</si>
  <si>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</si>
  <si>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</si>
  <si>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</si>
  <si>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</si>
  <si>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</si>
  <si>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</si>
  <si>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</si>
  <si>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</si>
  <si>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</si>
  <si>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</si>
  <si>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</si>
  <si>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</si>
  <si>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</si>
  <si>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</si>
  <si>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</si>
  <si>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</si>
  <si>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</si>
  <si>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</si>
  <si>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</si>
  <si>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</si>
  <si>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</si>
  <si>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</si>
  <si>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</si>
  <si>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</si>
  <si>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</si>
  <si>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</si>
  <si>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</si>
  <si>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</si>
  <si>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</si>
  <si>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</si>
  <si>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</si>
  <si>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</si>
  <si>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</si>
  <si>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</si>
  <si>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</si>
  <si>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</si>
  <si>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</si>
  <si>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</si>
  <si>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</si>
  <si>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</si>
  <si>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</si>
  <si>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</si>
  <si>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</si>
  <si>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</si>
  <si>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</si>
  <si>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</si>
  <si>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</si>
  <si>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</si>
  <si>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</si>
  <si>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</si>
  <si>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</si>
  <si>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</si>
  <si>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</si>
  <si>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</si>
  <si>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</si>
  <si>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</si>
  <si>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</si>
  <si>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</si>
  <si>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</si>
  <si>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</si>
  <si>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</si>
  <si>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</si>
  <si>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</si>
  <si>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</si>
  <si>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</si>
  <si>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</si>
  <si>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</si>
  <si>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</si>
  <si>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</si>
  <si>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</si>
  <si>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</si>
  <si>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</si>
  <si>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</si>
  <si>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</si>
  <si>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</si>
  <si>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</si>
  <si>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</si>
  <si>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</si>
  <si>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</si>
  <si>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</si>
  <si>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</si>
  <si>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</si>
  <si>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</si>
  <si>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</si>
  <si>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</si>
  <si>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</si>
  <si>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</si>
  <si>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</si>
  <si>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</si>
  <si>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</si>
  <si>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</si>
  <si>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</si>
  <si>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</si>
  <si>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</si>
  <si>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</si>
  <si>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</si>
  <si>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</si>
  <si>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</si>
  <si>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</si>
  <si>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</si>
  <si>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</si>
  <si>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</si>
  <si>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</si>
  <si>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</si>
  <si>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</si>
  <si>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</si>
  <si>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</si>
  <si>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</si>
  <si>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</si>
  <si>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</si>
  <si>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</si>
  <si>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</si>
  <si>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</si>
  <si>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</si>
  <si>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</si>
  <si>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</si>
  <si>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</si>
  <si>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</si>
  <si>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</si>
  <si>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</si>
  <si>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</si>
  <si>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</si>
  <si>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</si>
  <si>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</si>
  <si>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</si>
  <si>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</si>
  <si>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</si>
  <si>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</si>
  <si>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</si>
  <si>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</si>
  <si>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</si>
  <si>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</si>
  <si>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</si>
  <si>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</si>
  <si>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</si>
  <si>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</si>
  <si>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</si>
  <si>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</si>
  <si>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</si>
  <si>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</si>
  <si>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</si>
  <si>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</si>
  <si>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</si>
  <si>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</si>
  <si>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</si>
  <si>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</si>
  <si>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</si>
  <si>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</si>
  <si>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</si>
  <si>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</si>
  <si>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</si>
  <si>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</si>
  <si>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</si>
  <si>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</si>
  <si>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</si>
  <si>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</si>
  <si>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</si>
  <si>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</si>
  <si>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</si>
  <si>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</si>
  <si>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</si>
  <si>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</si>
  <si>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</si>
  <si>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</si>
  <si>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</si>
  <si>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</si>
  <si>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</si>
  <si>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</si>
  <si>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</si>
  <si>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</si>
  <si>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</si>
  <si>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</si>
  <si>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</si>
  <si>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</si>
  <si>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</si>
  <si>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</si>
  <si>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</si>
  <si>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</si>
  <si>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</si>
  <si>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</si>
  <si>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</si>
  <si>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</si>
  <si>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</si>
  <si>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</si>
  <si>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</si>
  <si>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</si>
  <si>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</si>
  <si>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</si>
  <si>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</si>
  <si>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</si>
  <si>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</si>
  <si>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</si>
  <si>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</si>
  <si>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</si>
  <si>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</si>
  <si>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</si>
  <si>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</si>
  <si>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</si>
  <si>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</si>
  <si>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</si>
  <si>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</si>
  <si>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</si>
  <si>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</si>
  <si>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</si>
  <si>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</si>
  <si>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</si>
  <si>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</si>
  <si>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</si>
  <si>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</si>
  <si>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</si>
  <si>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</si>
  <si>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</si>
  <si>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</si>
  <si>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</si>
  <si>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</si>
  <si>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</si>
  <si>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</si>
  <si>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</si>
  <si>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</si>
  <si>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</si>
  <si>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</si>
  <si>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</si>
  <si>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</si>
  <si>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</si>
  <si>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</si>
  <si>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</si>
  <si>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</si>
  <si>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</si>
  <si>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</si>
  <si>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</si>
  <si>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</si>
  <si>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</si>
  <si>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</si>
  <si>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</si>
  <si>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</si>
  <si>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</si>
  <si>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</si>
  <si>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</si>
  <si>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</si>
  <si>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</si>
  <si>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</si>
  <si>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</si>
  <si>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</si>
  <si>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</si>
  <si>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</si>
  <si>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</si>
  <si>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</si>
  <si>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</si>
  <si>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</si>
  <si>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</si>
  <si>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</si>
  <si>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</si>
  <si>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</si>
  <si>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</si>
  <si>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</si>
  <si>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</si>
  <si>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</si>
  <si>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</si>
  <si>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</si>
  <si>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</si>
  <si>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</si>
  <si>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</si>
  <si>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</si>
  <si>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</si>
  <si>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</si>
  <si>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</si>
  <si>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</si>
  <si>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</si>
  <si>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</si>
  <si>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</si>
  <si>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</si>
  <si>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</si>
  <si>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</si>
  <si>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</si>
  <si>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</si>
  <si>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</si>
  <si>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</si>
  <si>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</si>
  <si>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</si>
  <si>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</si>
  <si>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</si>
  <si>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</si>
  <si>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</si>
  <si>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</si>
  <si>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</si>
  <si>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</si>
  <si>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</si>
  <si>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</si>
  <si>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</si>
  <si>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</si>
  <si>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</si>
  <si>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</si>
  <si>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</si>
  <si>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</si>
  <si>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</si>
  <si>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</si>
  <si>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</si>
  <si>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</si>
  <si>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</si>
  <si>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</si>
  <si>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</si>
  <si>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</si>
  <si>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</si>
  <si>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</si>
  <si>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</si>
  <si>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</si>
  <si>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</si>
  <si>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</si>
  <si>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</si>
  <si>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</si>
  <si>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</si>
  <si>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</si>
  <si>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</si>
  <si>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</si>
  <si>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</si>
  <si>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</si>
  <si>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</si>
  <si>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</si>
  <si>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</si>
  <si>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</si>
  <si>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</si>
  <si>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</si>
  <si>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</si>
  <si>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</si>
  <si>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</si>
  <si>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</si>
  <si>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</si>
  <si>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</si>
  <si>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</si>
  <si>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</si>
  <si>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</si>
  <si>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</si>
  <si>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</si>
  <si>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</si>
  <si>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</si>
  <si>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</si>
  <si>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</si>
  <si>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</si>
  <si>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</si>
  <si>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</si>
  <si>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</si>
  <si>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</si>
  <si>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</si>
  <si>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</si>
  <si>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</si>
  <si>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</si>
  <si>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</si>
  <si>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</si>
  <si>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</si>
  <si>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</si>
  <si>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</si>
  <si>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</si>
  <si>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</si>
  <si>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</si>
  <si>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</si>
  <si>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</si>
  <si>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</si>
  <si>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</si>
  <si>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</si>
  <si>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</si>
  <si>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</si>
  <si>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</si>
  <si>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</si>
  <si>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</si>
  <si>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</si>
  <si>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</si>
  <si>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</si>
  <si>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</si>
  <si>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</si>
  <si>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</si>
  <si>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</si>
  <si>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</si>
  <si>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</si>
  <si>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</si>
  <si>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</si>
  <si>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</si>
  <si>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</si>
  <si>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</si>
  <si>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</si>
  <si>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</si>
  <si>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</si>
  <si>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</si>
  <si>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</si>
  <si>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</si>
  <si>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</si>
  <si>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</si>
  <si>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</si>
  <si>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</si>
  <si>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</si>
  <si>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</si>
  <si>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</si>
  <si>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</si>
  <si>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</si>
  <si>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</si>
  <si>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</si>
  <si>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</si>
  <si>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</si>
  <si>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</si>
  <si>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</si>
  <si>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</si>
  <si>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</si>
  <si>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</si>
  <si>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</si>
  <si>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</si>
  <si>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</si>
  <si>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</si>
  <si>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</si>
  <si>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</si>
  <si>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</si>
  <si>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</si>
  <si>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</si>
  <si>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</si>
  <si>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</si>
  <si>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</si>
  <si>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</si>
  <si>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</si>
  <si>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</si>
  <si>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</si>
  <si>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</si>
  <si>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</si>
  <si>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</si>
  <si>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</si>
  <si>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</si>
  <si>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</si>
  <si>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</si>
  <si>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</si>
  <si>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</si>
  <si>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</si>
  <si>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</si>
  <si>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</si>
  <si>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</si>
  <si>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</si>
  <si>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</si>
  <si>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</si>
  <si>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</si>
  <si>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</si>
  <si>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</si>
  <si>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</si>
  <si>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</si>
  <si>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</si>
  <si>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</si>
  <si>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</si>
  <si>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</si>
  <si>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</si>
  <si>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</si>
  <si>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</si>
  <si>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</si>
  <si>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</si>
  <si>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</si>
  <si>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</si>
  <si>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</si>
  <si>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</si>
  <si>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</si>
  <si>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</si>
  <si>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</si>
  <si>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</si>
  <si>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</si>
  <si>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</si>
  <si>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</si>
  <si>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</si>
  <si>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</si>
  <si>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</si>
  <si>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</si>
  <si>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</si>
  <si>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</si>
  <si>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</si>
  <si>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</si>
  <si>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</si>
  <si>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</si>
  <si>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</si>
  <si>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</si>
  <si>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</si>
  <si>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</si>
  <si>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</si>
  <si>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</si>
  <si>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</si>
  <si>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</si>
  <si>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</si>
  <si>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</si>
  <si>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</si>
  <si>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</si>
  <si>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</si>
  <si>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</si>
  <si>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</si>
  <si>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</si>
  <si>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</si>
  <si>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</si>
  <si>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</si>
  <si>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</si>
  <si>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</si>
  <si>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</si>
  <si>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</si>
  <si>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</si>
  <si>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</si>
  <si>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</si>
  <si>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</si>
  <si>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</si>
  <si>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</si>
  <si>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</si>
  <si>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</si>
  <si>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</si>
  <si>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</si>
  <si>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</si>
  <si>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</si>
  <si>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</si>
  <si>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</si>
  <si>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</si>
  <si>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</si>
  <si>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</si>
  <si>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</si>
  <si>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</si>
  <si>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</si>
  <si>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</si>
  <si>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</si>
  <si>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</si>
  <si>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</si>
  <si>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</si>
  <si>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</si>
  <si>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</si>
  <si>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</si>
  <si>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</si>
  <si>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</si>
  <si>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</si>
  <si>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</si>
  <si>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</si>
  <si>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</si>
  <si>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</si>
  <si>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</si>
  <si>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</si>
  <si>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</si>
  <si>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</si>
  <si>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</si>
  <si>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</si>
  <si>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</si>
  <si>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</si>
  <si>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</si>
  <si>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</si>
  <si>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</si>
  <si>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</si>
  <si>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</si>
  <si>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</si>
  <si>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</si>
  <si>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</si>
  <si>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</si>
  <si>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</si>
  <si>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</si>
  <si>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</si>
  <si>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</si>
  <si>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</si>
  <si>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</si>
  <si>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</si>
  <si>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</si>
  <si>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</si>
  <si>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</si>
  <si>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</si>
  <si>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</si>
  <si>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</si>
  <si>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</si>
  <si>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</si>
  <si>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</si>
  <si>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</si>
  <si>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</si>
  <si>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</si>
  <si>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</si>
  <si>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</si>
  <si>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</si>
  <si>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</si>
  <si>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</si>
  <si>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</si>
  <si>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</si>
  <si>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</si>
  <si>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</si>
  <si>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</si>
  <si>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</si>
  <si>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</si>
  <si>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</si>
  <si>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</si>
  <si>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</si>
  <si>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</si>
  <si>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</si>
  <si>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</si>
  <si>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</si>
  <si>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</si>
  <si>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</si>
  <si>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</si>
  <si>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</si>
  <si>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</si>
  <si>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</si>
  <si>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</si>
  <si>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</si>
  <si>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</si>
  <si>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</si>
  <si>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</si>
  <si>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</si>
  <si>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</si>
  <si>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</si>
  <si>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</si>
  <si>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</si>
  <si>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</si>
  <si>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</si>
  <si>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</si>
  <si>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</si>
  <si>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</si>
  <si>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</si>
  <si>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</si>
  <si>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</si>
  <si>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</si>
  <si>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</si>
  <si>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</si>
  <si>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</si>
  <si>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</si>
  <si>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</si>
  <si>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</si>
  <si>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</si>
  <si>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</si>
  <si>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</si>
  <si>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</si>
  <si>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</si>
  <si>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</si>
  <si>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</si>
  <si>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</si>
  <si>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</si>
  <si>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</si>
  <si>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</si>
  <si>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</si>
  <si>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</si>
  <si>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</si>
  <si>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</si>
  <si>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</si>
  <si>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</si>
  <si>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</si>
  <si>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</si>
  <si>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</si>
  <si>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</si>
  <si>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</si>
  <si>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</si>
  <si>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</si>
  <si>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</si>
  <si>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</si>
  <si>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</si>
  <si>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</si>
  <si>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</si>
  <si>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</si>
  <si>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</si>
  <si>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</si>
  <si>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</si>
  <si>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</si>
  <si>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</si>
  <si>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</si>
  <si>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</si>
  <si>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</si>
  <si>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</si>
  <si>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</si>
  <si>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</si>
  <si>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</si>
  <si>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</si>
  <si>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</si>
  <si>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</si>
  <si>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</si>
  <si>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</si>
  <si>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</si>
  <si>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</si>
  <si>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</si>
  <si>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</si>
  <si>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</si>
  <si>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</si>
  <si>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</si>
  <si>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</si>
  <si>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</si>
  <si>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</si>
  <si>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</si>
  <si>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</si>
  <si>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</si>
  <si>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</si>
  <si>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</si>
  <si>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</si>
  <si>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</si>
  <si>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</si>
  <si>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</si>
  <si>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</si>
  <si>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</si>
  <si>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</si>
  <si>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</si>
  <si>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</si>
  <si>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</si>
  <si>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</si>
  <si>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</si>
  <si>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</si>
  <si>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</si>
  <si>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</si>
  <si>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</si>
  <si>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</si>
  <si>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</si>
  <si>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</si>
  <si>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</si>
  <si>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</si>
  <si>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</si>
  <si>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</si>
  <si>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</si>
  <si>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</si>
  <si>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</si>
  <si>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</si>
  <si>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</si>
  <si>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</si>
  <si>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</si>
  <si>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</si>
  <si>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</si>
  <si>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</si>
  <si>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</si>
  <si>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</si>
  <si>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</si>
  <si>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</si>
  <si>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</si>
  <si>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</si>
  <si>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</si>
  <si>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</si>
  <si>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</si>
  <si>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</si>
  <si>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</si>
  <si>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</si>
  <si>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</si>
  <si>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</si>
  <si>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</si>
  <si>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</si>
  <si>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</si>
  <si>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</si>
  <si>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</si>
  <si>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</si>
  <si>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</si>
  <si>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</si>
  <si>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</si>
  <si>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</si>
  <si>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</si>
  <si>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</si>
  <si>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</si>
  <si>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</si>
  <si>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</si>
  <si>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</si>
  <si>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</si>
  <si>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</si>
  <si>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</si>
  <si>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</si>
  <si>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</si>
  <si>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</si>
  <si>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</si>
  <si>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</si>
  <si>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</si>
  <si>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</si>
  <si>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</si>
  <si>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</si>
  <si>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</si>
  <si>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</si>
  <si>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</si>
  <si>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</si>
  <si>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</si>
  <si>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</si>
  <si>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</si>
  <si>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</si>
  <si>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</si>
  <si>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</si>
  <si>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</si>
  <si>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</si>
  <si>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</si>
  <si>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</si>
  <si>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</si>
  <si>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</si>
  <si>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</si>
  <si>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</si>
  <si>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</si>
  <si>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</si>
  <si>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</si>
  <si>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</si>
  <si>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</si>
  <si>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</si>
  <si>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</si>
  <si>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</si>
  <si>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</si>
  <si>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</si>
  <si>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</si>
  <si>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</si>
  <si>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</si>
  <si>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</si>
  <si>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</si>
  <si>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</si>
  <si>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</si>
  <si>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</si>
  <si>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</si>
  <si>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</si>
  <si>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</si>
  <si>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</si>
  <si>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</si>
  <si>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</si>
  <si>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</si>
  <si>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</si>
  <si>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</si>
  <si>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</si>
  <si>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</si>
  <si>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</si>
  <si>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</si>
  <si>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</si>
  <si>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</si>
  <si>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</si>
  <si>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</si>
  <si>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</si>
  <si>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</si>
  <si>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</si>
  <si>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</si>
  <si>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</si>
  <si>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</si>
  <si>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</si>
  <si>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</si>
  <si>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</si>
  <si>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</si>
  <si>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</si>
  <si>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</si>
  <si>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</si>
  <si>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</si>
  <si>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</si>
  <si>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</si>
  <si>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</si>
  <si>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</si>
  <si>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</si>
  <si>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</si>
  <si>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</si>
  <si>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</si>
  <si>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</si>
  <si>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</si>
  <si>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</si>
  <si>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</si>
  <si>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</si>
  <si>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</si>
  <si>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</si>
  <si>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</si>
  <si>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</si>
  <si>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</si>
  <si>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</si>
  <si>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</si>
  <si>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</si>
  <si>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</si>
  <si>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</si>
  <si>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</si>
  <si>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</si>
  <si>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</si>
  <si>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</si>
  <si>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</si>
  <si>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</si>
  <si>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</si>
  <si>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</si>
  <si>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</si>
  <si>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</si>
  <si>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</si>
  <si>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</si>
  <si>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</si>
  <si>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</si>
  <si>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</si>
  <si>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</si>
  <si>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</si>
  <si>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</si>
  <si>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</si>
  <si>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</si>
  <si>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</si>
  <si>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</si>
  <si>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</si>
  <si>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</si>
  <si>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</si>
  <si>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</si>
  <si>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</si>
  <si>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</si>
  <si>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</si>
  <si>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</si>
  <si>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</si>
  <si>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</si>
  <si>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</si>
  <si>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</si>
  <si>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</si>
  <si>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</si>
  <si>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</si>
  <si>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</si>
  <si>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</si>
  <si>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</si>
  <si>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</si>
  <si>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</si>
  <si>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</si>
  <si>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</si>
  <si>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</si>
  <si>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</si>
  <si>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</si>
  <si>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</si>
  <si>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</si>
  <si>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</si>
  <si>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</si>
  <si>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</si>
  <si>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</si>
  <si>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</si>
  <si>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</si>
  <si>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</si>
  <si>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</si>
  <si>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</si>
  <si>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</si>
  <si>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</si>
  <si>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</si>
  <si>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</si>
  <si>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</si>
  <si>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</si>
  <si>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</si>
  <si>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</si>
  <si>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</si>
  <si>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</si>
  <si>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</si>
  <si>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</si>
  <si>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</si>
  <si>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</si>
  <si>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</si>
  <si>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</si>
  <si>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</si>
  <si>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</si>
  <si>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</si>
  <si>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</si>
  <si>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</si>
  <si>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</si>
  <si>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</si>
  <si>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</si>
  <si>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</si>
  <si>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</si>
  <si>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</si>
  <si>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</si>
  <si>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</si>
  <si>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</si>
  <si>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</si>
  <si>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</si>
  <si>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</si>
  <si>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</si>
  <si>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</si>
  <si>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</si>
  <si>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</si>
  <si>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</si>
  <si>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</si>
  <si>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</si>
  <si>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</si>
  <si>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</si>
  <si>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</si>
  <si>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</si>
  <si>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</si>
  <si>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</si>
  <si>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</si>
  <si>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</si>
  <si>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</si>
  <si>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</si>
  <si>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</si>
  <si>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</si>
  <si>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</si>
  <si>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</si>
  <si>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</si>
  <si>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</si>
  <si>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</si>
  <si>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</si>
  <si>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</si>
  <si>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</si>
  <si>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</si>
  <si>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</si>
  <si>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</si>
  <si>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</si>
  <si>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</si>
  <si>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</si>
  <si>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</si>
  <si>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</si>
  <si>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</si>
  <si>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</si>
  <si>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</si>
  <si>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</si>
  <si>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</si>
  <si>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</si>
  <si>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</si>
  <si>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</si>
  <si>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</si>
  <si>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</si>
  <si>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</si>
  <si>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</si>
  <si>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</si>
  <si>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</si>
  <si>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</si>
  <si>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</si>
  <si>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</si>
  <si>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</si>
  <si>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</si>
  <si>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</si>
  <si>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</si>
  <si>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</si>
  <si>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</si>
  <si>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</si>
  <si>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</si>
  <si>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</si>
  <si>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</si>
  <si>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</si>
  <si>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</si>
  <si>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</si>
  <si>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</si>
  <si>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</si>
  <si>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</si>
  <si>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</si>
  <si>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</si>
  <si>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</si>
  <si>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</si>
  <si>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</si>
  <si>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</si>
  <si>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</si>
  <si>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</si>
  <si>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</si>
  <si>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</si>
  <si>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</si>
  <si>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</si>
  <si>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</si>
  <si>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</si>
  <si>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</si>
  <si>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</si>
  <si>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</si>
  <si>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</si>
  <si>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</si>
  <si>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</si>
  <si>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</si>
  <si>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</si>
  <si>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</si>
  <si>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</si>
  <si>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</si>
  <si>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</si>
  <si>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</si>
  <si>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</si>
  <si>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</si>
  <si>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</si>
  <si>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</si>
  <si>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</si>
  <si>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</si>
  <si>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</si>
  <si>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</si>
  <si>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</si>
  <si>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</si>
  <si>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</si>
  <si>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</si>
  <si>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</si>
  <si>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</si>
  <si>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</si>
  <si>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</si>
  <si>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</si>
  <si>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</si>
  <si>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</si>
  <si>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</si>
  <si>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</si>
  <si>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</si>
  <si>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</si>
  <si>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</si>
  <si>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</si>
  <si>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</si>
  <si>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</si>
  <si>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</si>
  <si>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</si>
  <si>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</si>
  <si>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</si>
  <si>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</si>
  <si>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</si>
  <si>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</si>
  <si>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</si>
  <si>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</si>
  <si>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</si>
  <si>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</si>
  <si>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</si>
  <si>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</si>
  <si>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</si>
  <si>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</si>
  <si>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</si>
  <si>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</si>
  <si>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</si>
  <si>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</si>
  <si>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</si>
  <si>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</si>
  <si>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</si>
  <si>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</si>
  <si>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</si>
  <si>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</si>
  <si>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</si>
  <si>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</si>
  <si>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</si>
  <si>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</si>
  <si>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</si>
  <si>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</si>
  <si>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</si>
  <si>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</si>
  <si>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</si>
  <si>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</si>
  <si>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</si>
  <si>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</si>
  <si>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</si>
  <si>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</si>
  <si>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</si>
  <si>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</si>
  <si>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</si>
  <si>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</si>
  <si>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</si>
  <si>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</si>
  <si>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</si>
  <si>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</si>
  <si>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</si>
  <si>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</si>
  <si>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</si>
  <si>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</si>
  <si>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</si>
  <si>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</si>
  <si>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</si>
  <si>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</si>
  <si>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</si>
  <si>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</si>
  <si>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</si>
  <si>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</si>
  <si>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</si>
  <si>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</si>
  <si>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</si>
  <si>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</si>
  <si>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</si>
  <si>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</si>
  <si>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</si>
  <si>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</si>
  <si>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</si>
  <si>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</si>
  <si>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</si>
  <si>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</si>
  <si>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</si>
  <si>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</si>
  <si>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</si>
  <si>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</si>
  <si>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</si>
  <si>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</si>
  <si>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</si>
  <si>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</si>
  <si>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</si>
  <si>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</si>
  <si>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</si>
  <si>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</si>
  <si>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</si>
  <si>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</si>
  <si>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</si>
  <si>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</si>
  <si>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</si>
  <si>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</si>
  <si>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</si>
  <si>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</si>
  <si>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</si>
  <si>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</si>
  <si>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</si>
  <si>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</si>
  <si>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</si>
  <si>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</si>
  <si>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</si>
  <si>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</si>
  <si>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</si>
  <si>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</si>
  <si>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</si>
  <si>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</si>
  <si>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</si>
  <si>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</si>
  <si>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</si>
  <si>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</si>
  <si>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</si>
  <si>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</si>
  <si>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</si>
  <si>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</si>
  <si>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</si>
  <si>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</si>
  <si>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</si>
  <si>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</si>
  <si>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</si>
  <si>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</si>
  <si>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</si>
  <si>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</si>
  <si>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</si>
  <si>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</si>
  <si>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</si>
  <si>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</si>
  <si>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</si>
  <si>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</si>
  <si>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</si>
  <si>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</si>
  <si>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</si>
  <si>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</si>
  <si>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</si>
  <si>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</si>
  <si>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</si>
  <si>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</si>
  <si>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</si>
  <si>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</si>
  <si>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</si>
  <si>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</si>
  <si>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</si>
  <si>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</si>
  <si>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</si>
  <si>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</si>
  <si>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</si>
  <si>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</si>
  <si>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</si>
  <si>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</si>
  <si>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</si>
  <si>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</si>
  <si>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</si>
  <si>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</si>
  <si>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</si>
  <si>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</si>
  <si>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</si>
  <si>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</si>
  <si>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</si>
  <si>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</si>
  <si>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</si>
  <si>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</si>
  <si>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</si>
  <si>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</si>
  <si>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</si>
  <si>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</si>
  <si>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</si>
  <si>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</si>
  <si>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</si>
  <si>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</si>
  <si>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</si>
  <si>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</si>
  <si>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</si>
  <si>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</si>
  <si>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</si>
  <si>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</si>
  <si>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</si>
  <si>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</si>
  <si>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</si>
  <si>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</si>
  <si>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</si>
  <si>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</si>
  <si>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</si>
  <si>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</si>
  <si>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</si>
  <si>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</si>
  <si>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</si>
  <si>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</si>
  <si>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</si>
  <si>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</si>
  <si>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</si>
  <si>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</si>
  <si>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</si>
  <si>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</si>
  <si>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</si>
  <si>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</si>
  <si>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</si>
  <si>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</si>
  <si>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</si>
  <si>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</si>
  <si>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</si>
  <si>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</si>
  <si>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</si>
  <si>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</si>
  <si>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</si>
  <si>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</si>
  <si>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</si>
  <si>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</si>
  <si>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</si>
  <si>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</si>
  <si>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</si>
  <si>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</si>
  <si>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</si>
  <si>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</si>
  <si>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</si>
  <si>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</si>
  <si>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</si>
  <si>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</si>
  <si>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</si>
  <si>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</si>
  <si>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</si>
  <si>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</si>
  <si>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</si>
  <si>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</si>
  <si>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</si>
  <si>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</si>
  <si>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</si>
  <si>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</si>
  <si>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</si>
  <si>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</si>
  <si>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</si>
  <si>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</si>
  <si>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</si>
  <si>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</si>
  <si>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</si>
  <si>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</si>
  <si>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</si>
  <si>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</si>
  <si>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</si>
  <si>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</si>
  <si>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</si>
  <si>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</si>
  <si>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</si>
  <si>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</si>
  <si>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</si>
  <si>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</si>
  <si>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</si>
  <si>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</si>
  <si>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</si>
  <si>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</si>
  <si>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</si>
  <si>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</si>
  <si>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</si>
  <si>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</si>
  <si>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</si>
  <si>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</si>
  <si>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</si>
  <si>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</si>
  <si>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</si>
  <si>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</si>
  <si>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</si>
  <si>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</si>
  <si>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</si>
  <si>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</si>
  <si>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</si>
  <si>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</si>
  <si>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</si>
  <si>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</si>
  <si>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</si>
  <si>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</si>
  <si>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</si>
  <si>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</si>
  <si>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</si>
  <si>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</si>
  <si>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</si>
  <si>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</si>
  <si>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</si>
  <si>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</si>
  <si>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</si>
  <si>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</si>
  <si>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</si>
  <si>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</si>
  <si>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</si>
  <si>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</si>
  <si>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</si>
  <si>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</si>
  <si>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</si>
  <si>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</si>
  <si>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</si>
  <si>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</si>
  <si>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</si>
  <si>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</si>
  <si>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</si>
  <si>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</si>
  <si>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</si>
  <si>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</si>
  <si>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</si>
  <si>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</si>
  <si>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</si>
  <si>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</si>
  <si>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</si>
  <si>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</si>
  <si>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</si>
  <si>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</si>
  <si>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</si>
  <si>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</si>
  <si>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</si>
  <si>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</si>
  <si>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</si>
  <si>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</si>
  <si>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</si>
  <si>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</si>
  <si>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</si>
  <si>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</si>
  <si>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</si>
  <si>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</si>
  <si>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</si>
  <si>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</si>
  <si>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</si>
  <si>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</si>
  <si>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</si>
  <si>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</si>
  <si>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</si>
  <si>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</si>
  <si>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</si>
  <si>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</si>
  <si>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</si>
  <si>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</si>
  <si>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</si>
  <si>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</si>
  <si>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</si>
  <si>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</si>
  <si>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</si>
  <si>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</si>
  <si>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</si>
  <si>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</si>
  <si>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</si>
  <si>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</si>
  <si>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</si>
  <si>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</si>
  <si>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</si>
  <si>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</si>
  <si>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</si>
  <si>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</si>
  <si>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</si>
  <si>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</si>
  <si>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</si>
  <si>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</si>
  <si>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</si>
  <si>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</si>
  <si>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</si>
  <si>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</si>
  <si>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</si>
  <si>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</si>
  <si>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</si>
  <si>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</si>
  <si>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</si>
  <si>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</si>
  <si>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</si>
  <si>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</si>
  <si>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</si>
  <si>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</si>
  <si>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</si>
  <si>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</si>
  <si>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</si>
  <si>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</si>
  <si>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</si>
  <si>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</si>
  <si>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</si>
  <si>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</si>
  <si>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</si>
  <si>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</si>
  <si>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</si>
  <si>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</si>
  <si>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</si>
  <si>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</si>
  <si>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</si>
  <si>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</si>
  <si>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</si>
  <si>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</si>
  <si>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</si>
  <si>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</si>
  <si>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</si>
  <si>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</si>
  <si>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</si>
  <si>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</si>
  <si>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</si>
  <si>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</si>
  <si>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</si>
  <si>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</si>
  <si>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</si>
  <si>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</si>
  <si>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</si>
  <si>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</si>
  <si>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</si>
  <si>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</si>
  <si>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</si>
  <si>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</si>
  <si>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</si>
  <si>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</si>
  <si>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</si>
  <si>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</si>
  <si>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</si>
  <si>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</si>
  <si>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</si>
  <si>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</si>
  <si>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</si>
  <si>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</si>
  <si>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</si>
  <si>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</si>
  <si>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</si>
  <si>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</si>
  <si>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</si>
  <si>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</si>
  <si>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</si>
  <si>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</si>
  <si>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</si>
  <si>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</si>
  <si>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</si>
  <si>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</si>
  <si>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</si>
  <si>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</si>
  <si>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</si>
  <si>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</si>
  <si>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</si>
  <si>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</si>
  <si>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</si>
  <si>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</si>
  <si>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</si>
  <si>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</si>
  <si>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</si>
  <si>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</si>
  <si>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</si>
  <si>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</si>
  <si>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</si>
  <si>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</si>
  <si>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</si>
  <si>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</si>
  <si>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</si>
  <si>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</si>
  <si>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</si>
  <si>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</si>
  <si>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</si>
  <si>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</si>
  <si>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</si>
  <si>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</si>
  <si>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</si>
  <si>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</si>
  <si>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</si>
  <si>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</si>
  <si>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</si>
  <si>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</si>
  <si>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</si>
  <si>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</si>
  <si>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</si>
  <si>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</si>
  <si>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</si>
  <si>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</si>
  <si>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</si>
  <si>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</si>
  <si>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</si>
  <si>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</si>
  <si>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</si>
  <si>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</si>
  <si>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</si>
  <si>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</si>
  <si>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</si>
  <si>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</si>
  <si>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</si>
  <si>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</si>
  <si>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</si>
  <si>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</si>
  <si>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</si>
  <si>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</si>
  <si>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</si>
  <si>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</si>
  <si>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</si>
  <si>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</si>
  <si>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</si>
  <si>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</si>
  <si>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</si>
  <si>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</si>
  <si>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</si>
  <si>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</si>
  <si>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</si>
  <si>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</si>
  <si>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</si>
  <si>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</si>
  <si>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</si>
  <si>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</si>
  <si>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</si>
  <si>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</si>
  <si>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</si>
  <si>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</si>
  <si>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</si>
  <si>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</si>
  <si>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</si>
  <si>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</si>
  <si>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</si>
  <si>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</si>
  <si>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</si>
  <si>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</si>
  <si>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</si>
  <si>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</si>
  <si>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</si>
  <si>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</si>
  <si>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</si>
  <si>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</si>
  <si>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</si>
  <si>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</si>
  <si>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</si>
  <si>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</si>
  <si>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</si>
  <si>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</si>
  <si>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</si>
  <si>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</si>
  <si>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</si>
  <si>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</si>
  <si>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</si>
  <si>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</si>
  <si>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</si>
  <si>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</si>
  <si>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</si>
  <si>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</si>
  <si>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</si>
  <si>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</si>
  <si>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</si>
  <si>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</si>
  <si>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</si>
  <si>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</si>
  <si>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</si>
  <si>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</si>
  <si>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</si>
  <si>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</si>
  <si>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</si>
  <si>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</si>
  <si>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</si>
  <si>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</si>
  <si>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</si>
  <si>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</si>
  <si>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</si>
  <si>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</si>
  <si>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</si>
  <si>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</si>
  <si>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</si>
  <si>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</si>
  <si>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</si>
  <si>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</si>
  <si>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</si>
  <si>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</si>
  <si>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</si>
  <si>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</si>
  <si>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</si>
  <si>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</si>
  <si>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</si>
  <si>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</si>
  <si>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</si>
  <si>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</si>
  <si>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</si>
  <si>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</si>
  <si>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</si>
  <si>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</si>
  <si>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</si>
  <si>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</si>
  <si>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</si>
  <si>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</si>
  <si>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</si>
  <si>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</si>
  <si>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</si>
  <si>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</si>
  <si>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</si>
  <si>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</si>
  <si>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</si>
  <si>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</si>
  <si>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</si>
  <si>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</si>
  <si>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</si>
  <si>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</si>
  <si>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</si>
  <si>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</si>
  <si>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</si>
  <si>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</si>
  <si>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</si>
  <si>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</si>
  <si>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</si>
  <si>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</si>
  <si>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</si>
  <si>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</si>
  <si>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</si>
  <si>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</si>
  <si>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</si>
  <si>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</si>
  <si>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</si>
  <si>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</si>
  <si>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</si>
  <si>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</si>
  <si>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</si>
  <si>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</si>
  <si>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</si>
  <si>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</si>
  <si>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</si>
  <si>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</si>
  <si>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</si>
  <si>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</si>
  <si>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</si>
  <si>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</si>
  <si>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</si>
  <si>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</si>
  <si>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</si>
  <si>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</si>
  <si>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</si>
  <si>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</si>
  <si>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</si>
  <si>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</si>
  <si>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</si>
  <si>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</si>
  <si>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</si>
  <si>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</si>
  <si>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</si>
  <si>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</si>
  <si>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</si>
  <si>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</si>
  <si>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</si>
  <si>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</si>
  <si>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</si>
  <si>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</si>
  <si>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</si>
  <si>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</si>
  <si>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</si>
  <si>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</si>
  <si>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</si>
  <si>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</si>
  <si>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</si>
  <si>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</si>
  <si>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</si>
  <si>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</si>
  <si>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</si>
  <si>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</si>
  <si>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</si>
  <si>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</si>
  <si>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</si>
  <si>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</si>
  <si>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</si>
  <si>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</si>
  <si>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</si>
  <si>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</si>
  <si>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</si>
  <si>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</si>
  <si>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</si>
  <si>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</si>
  <si>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</si>
  <si>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</si>
  <si>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</si>
  <si>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</si>
  <si>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</si>
  <si>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</si>
  <si>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</si>
  <si>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</si>
  <si>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</si>
  <si>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</si>
  <si>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</si>
  <si>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</si>
  <si>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</si>
  <si>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</si>
  <si>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</si>
  <si>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</si>
  <si>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</si>
  <si>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</si>
  <si>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</si>
  <si>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</si>
  <si>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</si>
  <si>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</si>
  <si>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</si>
  <si>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</si>
  <si>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</si>
  <si>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</si>
  <si>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</si>
  <si>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</si>
  <si>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</si>
  <si>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</si>
  <si>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</si>
  <si>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</si>
  <si>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</si>
  <si>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</si>
  <si>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</si>
  <si>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</si>
  <si>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</si>
  <si>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</si>
  <si>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</si>
  <si>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</si>
  <si>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</si>
  <si>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</si>
  <si>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</si>
  <si>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</si>
  <si>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</si>
  <si>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</si>
  <si>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</si>
  <si>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</si>
  <si>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</si>
  <si>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</si>
  <si>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</si>
  <si>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</si>
  <si>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</si>
  <si>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</si>
  <si>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</si>
  <si>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</si>
  <si>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</si>
  <si>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</si>
  <si>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</si>
  <si>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</si>
  <si>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</si>
  <si>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</si>
  <si>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</si>
  <si>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</si>
  <si>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</si>
  <si>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</si>
  <si>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</si>
  <si>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</si>
  <si>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</si>
  <si>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</si>
  <si>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</si>
  <si>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</si>
  <si>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</si>
  <si>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</si>
  <si>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</si>
  <si>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</si>
  <si>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</si>
  <si>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</si>
  <si>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</si>
  <si>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</si>
  <si>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</si>
  <si>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</si>
  <si>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</si>
  <si>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</si>
  <si>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</si>
  <si>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</si>
  <si>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</si>
  <si>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</si>
  <si>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</si>
  <si>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</si>
  <si>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</si>
  <si>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</si>
  <si>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</si>
  <si>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</si>
  <si>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</si>
  <si>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</si>
  <si>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</si>
  <si>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</si>
  <si>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</si>
  <si>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</si>
  <si>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</si>
  <si>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</si>
  <si>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</si>
  <si>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</si>
  <si>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</si>
  <si>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</si>
  <si>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</si>
  <si>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</si>
  <si>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</si>
  <si>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</si>
  <si>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</si>
  <si>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</si>
  <si>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</si>
  <si>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</si>
  <si>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</si>
  <si>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</si>
  <si>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</si>
  <si>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</si>
  <si>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</si>
  <si>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</si>
  <si>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</si>
  <si>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</si>
  <si>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</si>
  <si>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</si>
  <si>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</si>
  <si>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</si>
  <si>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</si>
  <si>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</si>
  <si>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</si>
  <si>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</si>
  <si>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</si>
  <si>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</si>
  <si>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</si>
  <si>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</si>
  <si>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</si>
  <si>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</si>
  <si>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</si>
  <si>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</si>
  <si>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</si>
  <si>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</si>
  <si>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</si>
  <si>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</si>
  <si>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</si>
  <si>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</si>
  <si>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</si>
  <si>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</si>
  <si>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</si>
  <si>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</si>
  <si>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</si>
  <si>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</si>
  <si>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</si>
  <si>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</si>
  <si>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</si>
  <si>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</si>
  <si>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</si>
  <si>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</si>
  <si>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</si>
  <si>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</si>
  <si>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</si>
  <si>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</si>
  <si>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</si>
  <si>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</si>
  <si>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</si>
  <si>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</si>
  <si>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</si>
  <si>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</si>
  <si>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</si>
  <si>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</si>
  <si>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</si>
  <si>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</si>
  <si>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</si>
  <si>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</si>
  <si>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</si>
  <si>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</si>
  <si>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</si>
  <si>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</si>
  <si>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</si>
  <si>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</si>
  <si>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</si>
  <si>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</si>
  <si>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</si>
  <si>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</si>
  <si>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</si>
  <si>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</si>
  <si>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</si>
  <si>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</si>
  <si>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</si>
  <si>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</si>
  <si>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</si>
  <si>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</si>
  <si>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</si>
  <si>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</si>
  <si>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</si>
  <si>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</si>
  <si>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</si>
  <si>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</si>
  <si>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</si>
  <si>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</si>
  <si>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</si>
  <si>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</si>
  <si>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</si>
  <si>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</si>
  <si>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</si>
  <si>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</si>
  <si>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</si>
  <si>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</si>
  <si>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</si>
  <si>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</si>
  <si>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</si>
  <si>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</si>
  <si>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</si>
  <si>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</si>
  <si>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</si>
  <si>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</si>
  <si>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</si>
  <si>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</si>
  <si>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</si>
  <si>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</si>
  <si>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</si>
  <si>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</si>
  <si>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</si>
  <si>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</si>
  <si>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</si>
  <si>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</si>
  <si>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</si>
  <si>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</si>
  <si>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</si>
  <si>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</si>
  <si>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</si>
  <si>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</si>
  <si>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</si>
  <si>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</si>
  <si>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</si>
  <si>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</si>
  <si>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</si>
  <si>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</si>
  <si>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</si>
  <si>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</si>
  <si>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</si>
  <si>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</si>
  <si>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</si>
  <si>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</si>
  <si>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</si>
  <si>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</si>
  <si>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</si>
  <si>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</si>
  <si>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</si>
  <si>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</si>
  <si>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</si>
  <si>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</si>
  <si>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</si>
  <si>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</si>
  <si>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</si>
  <si>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</si>
  <si>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</si>
  <si>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</si>
  <si>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</si>
  <si>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</si>
  <si>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</si>
  <si>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</si>
  <si>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</si>
  <si>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</si>
  <si>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</si>
  <si>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</si>
  <si>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</si>
  <si>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</si>
  <si>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</si>
  <si>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</si>
  <si>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</si>
  <si>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</si>
  <si>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</si>
  <si>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</si>
  <si>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</si>
  <si>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</si>
  <si>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</si>
  <si>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</si>
  <si>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</si>
  <si>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</si>
  <si>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</si>
  <si>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</si>
  <si>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</si>
  <si>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</si>
  <si>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</si>
  <si>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</si>
  <si>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</si>
  <si>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</si>
  <si>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</si>
  <si>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</si>
  <si>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</si>
  <si>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</si>
  <si>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</si>
  <si>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</si>
  <si>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</si>
  <si>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</si>
  <si>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</si>
  <si>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</si>
  <si>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</si>
  <si>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</si>
  <si>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</si>
  <si>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</si>
  <si>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</si>
  <si>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</si>
  <si>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</si>
  <si>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</si>
  <si>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</si>
  <si>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</si>
  <si>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</si>
  <si>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</si>
  <si>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</si>
  <si>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</si>
  <si>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</si>
  <si>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</si>
  <si>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</si>
  <si>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</si>
  <si>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</si>
  <si>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</si>
  <si>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</si>
  <si>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</si>
  <si>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</si>
  <si>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</si>
  <si>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</si>
  <si>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</si>
  <si>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</si>
  <si>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</si>
  <si>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</si>
  <si>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</si>
  <si>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</si>
  <si>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</si>
  <si>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</si>
  <si>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</si>
  <si>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</si>
  <si>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</si>
  <si>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</si>
  <si>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</si>
  <si>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</si>
  <si>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</si>
  <si>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</si>
  <si>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</si>
  <si>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</si>
  <si>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</si>
  <si>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</si>
  <si>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</si>
  <si>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</si>
  <si>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</si>
  <si>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</si>
  <si>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</si>
  <si>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</si>
  <si>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</si>
  <si>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</si>
  <si>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</si>
  <si>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</si>
  <si>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</si>
  <si>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</si>
  <si>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</si>
  <si>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</si>
  <si>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</si>
  <si>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</si>
  <si>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</si>
  <si>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</si>
  <si>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</si>
  <si>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</si>
  <si>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</si>
  <si>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</si>
  <si>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</si>
  <si>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</si>
  <si>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</si>
  <si>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</si>
  <si>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</si>
  <si>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</si>
  <si>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</si>
  <si>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</si>
  <si>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</si>
  <si>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</si>
  <si>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</si>
  <si>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</si>
  <si>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</si>
  <si>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</si>
  <si>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</si>
  <si>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</si>
  <si>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</si>
  <si>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</si>
  <si>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</si>
  <si>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</si>
  <si>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</si>
  <si>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</si>
  <si>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</si>
  <si>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</si>
  <si>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</si>
  <si>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</si>
  <si>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</si>
  <si>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</si>
  <si>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</si>
  <si>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</si>
  <si>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</si>
  <si>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</si>
  <si>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</si>
  <si>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</si>
  <si>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</si>
  <si>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</si>
  <si>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</si>
  <si>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</si>
  <si>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</si>
  <si>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</si>
  <si>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</si>
  <si>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</si>
  <si>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</si>
  <si>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</si>
  <si>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</si>
  <si>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</si>
  <si>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</si>
  <si>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</si>
  <si>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</si>
  <si>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</si>
  <si>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</si>
  <si>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</si>
  <si>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</si>
  <si>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</si>
  <si>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</si>
  <si>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</si>
  <si>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</si>
  <si>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</si>
  <si>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</si>
  <si>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</si>
  <si>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</si>
  <si>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</si>
  <si>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</si>
  <si>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</si>
  <si>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</si>
  <si>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</si>
  <si>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</si>
  <si>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</si>
  <si>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</si>
  <si>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</si>
  <si>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</si>
  <si>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</si>
  <si>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</si>
  <si>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</si>
  <si>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</si>
  <si>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</si>
  <si>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</si>
  <si>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</si>
  <si>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</si>
  <si>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</si>
  <si>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</si>
  <si>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</si>
  <si>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</si>
  <si>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</si>
  <si>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</si>
  <si>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</si>
  <si>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</si>
  <si>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</si>
  <si>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</si>
  <si>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</si>
  <si>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</si>
  <si>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</si>
  <si>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</si>
  <si>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</si>
  <si>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</si>
  <si>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</si>
  <si>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</si>
  <si>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</si>
  <si>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</si>
  <si>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</si>
  <si>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</si>
  <si>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</si>
  <si>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</si>
  <si>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</si>
  <si>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</si>
  <si>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</si>
  <si>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</si>
  <si>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</si>
  <si>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</si>
  <si>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</si>
  <si>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</si>
  <si>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</si>
  <si>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</si>
  <si>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</si>
  <si>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</si>
  <si>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</si>
  <si>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</si>
  <si>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</si>
  <si>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</si>
  <si>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</si>
  <si>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</si>
  <si>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</si>
  <si>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</si>
  <si>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</si>
  <si>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</si>
  <si>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</si>
  <si>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</si>
  <si>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</si>
  <si>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</si>
  <si>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</si>
  <si>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</si>
  <si>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</si>
  <si>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</si>
  <si>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</si>
  <si>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</si>
  <si>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</si>
  <si>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</si>
  <si>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</si>
  <si>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</si>
  <si>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</si>
  <si>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</si>
  <si>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</si>
  <si>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</si>
  <si>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</si>
  <si>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</si>
  <si>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</si>
  <si>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</si>
  <si>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</si>
  <si>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</si>
  <si>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</si>
  <si>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</si>
  <si>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</si>
  <si>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</si>
  <si>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</si>
  <si>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</si>
  <si>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</si>
  <si>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</si>
  <si>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</si>
  <si>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</si>
  <si>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</si>
  <si>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</si>
  <si>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</si>
  <si>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</si>
  <si>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</si>
  <si>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</si>
  <si>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</si>
  <si>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</si>
  <si>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</si>
  <si>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</si>
  <si>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</si>
  <si>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</si>
  <si>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</si>
  <si>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</si>
  <si>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</si>
  <si>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</si>
  <si>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</si>
  <si>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</si>
  <si>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</si>
  <si>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</si>
  <si>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</si>
  <si>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</si>
  <si>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</si>
  <si>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</si>
  <si>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</si>
  <si>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</si>
  <si>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</si>
  <si>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</si>
  <si>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</si>
  <si>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</si>
  <si>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</si>
  <si>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</si>
  <si>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</si>
  <si>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</si>
  <si>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</si>
  <si>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</si>
  <si>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</si>
  <si>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</si>
  <si>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</si>
  <si>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</si>
  <si>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</si>
  <si>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</si>
  <si>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</si>
  <si>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</si>
  <si>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</si>
  <si>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</si>
  <si>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</si>
  <si>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</si>
  <si>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</si>
  <si>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</si>
  <si>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</si>
  <si>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</si>
  <si>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</si>
  <si>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</si>
  <si>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</si>
  <si>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</si>
  <si>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</si>
  <si>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</si>
  <si>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</si>
  <si>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</si>
  <si>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</si>
  <si>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</si>
  <si>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</si>
  <si>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</si>
  <si>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</si>
  <si>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</si>
  <si>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</si>
  <si>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</si>
  <si>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</si>
  <si>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</si>
  <si>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</si>
  <si>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</si>
  <si>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</si>
  <si>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</si>
  <si>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</si>
  <si>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</si>
  <si>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</si>
  <si>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</si>
  <si>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</si>
  <si>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</si>
  <si>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</si>
  <si>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</si>
  <si>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</si>
  <si>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</si>
  <si>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</si>
  <si>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</si>
  <si>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</si>
  <si>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</si>
  <si>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</si>
  <si>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</si>
  <si>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</si>
  <si>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</si>
  <si>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</si>
  <si>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</si>
  <si>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</si>
  <si>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</si>
  <si>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</si>
  <si>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</si>
  <si>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</si>
  <si>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</si>
  <si>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</si>
  <si>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</si>
  <si>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</si>
  <si>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</si>
  <si>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</si>
  <si>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</si>
  <si>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</si>
  <si>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</si>
  <si>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</si>
  <si>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</si>
  <si>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</si>
  <si>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</si>
  <si>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</si>
  <si>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</si>
  <si>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</si>
  <si>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</si>
  <si>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</si>
  <si>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</si>
  <si>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</si>
  <si>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</si>
  <si>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</si>
  <si>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</si>
  <si>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</si>
  <si>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</si>
  <si>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</si>
  <si>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</si>
  <si>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</si>
  <si>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</si>
  <si>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</si>
  <si>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</si>
  <si>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</si>
  <si>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</si>
  <si>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</si>
  <si>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</si>
  <si>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</si>
  <si>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</si>
  <si>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</si>
  <si>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</si>
  <si>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</si>
  <si>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</si>
  <si>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</si>
  <si>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</si>
  <si>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</si>
  <si>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</si>
  <si>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</si>
  <si>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</si>
  <si>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</si>
  <si>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</si>
  <si>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</si>
  <si>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</si>
  <si>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</si>
  <si>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</si>
  <si>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</si>
  <si>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</si>
  <si>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</si>
  <si>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</si>
  <si>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</si>
  <si>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</si>
  <si>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</si>
  <si>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</si>
  <si>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</si>
  <si>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</si>
  <si>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</si>
  <si>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</si>
  <si>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</si>
  <si>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</si>
  <si>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</si>
  <si>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</si>
  <si>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</si>
  <si>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</si>
  <si>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</si>
  <si>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</si>
  <si>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</si>
  <si>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</si>
  <si>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</si>
  <si>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</si>
  <si>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</si>
  <si>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</si>
  <si>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</si>
  <si>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</si>
  <si>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</si>
  <si>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</si>
  <si>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</si>
  <si>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</si>
  <si>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</si>
  <si>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</si>
  <si>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</si>
  <si>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</si>
  <si>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</si>
  <si>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</si>
  <si>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</si>
  <si>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</si>
  <si>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</si>
  <si>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</si>
  <si>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</si>
  <si>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</si>
  <si>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</si>
  <si>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</si>
  <si>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</si>
  <si>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</si>
  <si>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</si>
  <si>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</si>
  <si>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</si>
  <si>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</si>
  <si>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</si>
  <si>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</si>
  <si>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</si>
  <si>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</si>
  <si>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</si>
  <si>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</si>
  <si>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</si>
  <si>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</si>
  <si>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</si>
  <si>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</si>
  <si>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</si>
  <si>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</si>
  <si>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</si>
  <si>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</si>
  <si>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</si>
  <si>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</si>
  <si>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</si>
  <si>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</si>
  <si>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</si>
  <si>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</si>
  <si>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</si>
  <si>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</si>
  <si>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</si>
  <si>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</si>
  <si>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</si>
  <si>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</si>
  <si>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</si>
  <si>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</si>
  <si>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</si>
  <si>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</si>
  <si>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</si>
  <si>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</si>
  <si>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</si>
  <si>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</si>
  <si>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</si>
  <si>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</si>
  <si>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</si>
  <si>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</si>
  <si>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</si>
  <si>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</si>
  <si>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</si>
  <si>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</si>
  <si>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</si>
  <si>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</si>
  <si>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</si>
  <si>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</si>
  <si>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</si>
  <si>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</si>
  <si>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</si>
  <si>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</si>
  <si>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</si>
  <si>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</si>
  <si>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</si>
  <si>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</si>
  <si>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</si>
  <si>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</si>
  <si>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</si>
  <si>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</si>
  <si>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</si>
  <si>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</si>
  <si>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</si>
  <si>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</si>
  <si>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</si>
  <si>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</si>
  <si>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</si>
  <si>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</si>
  <si>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</si>
  <si>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</si>
  <si>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</si>
  <si>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</si>
  <si>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</si>
  <si>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</si>
  <si>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</si>
  <si>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</si>
  <si>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</si>
  <si>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</si>
  <si>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</si>
  <si>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</si>
  <si>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</si>
  <si>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</si>
  <si>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</si>
  <si>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</si>
  <si>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</si>
  <si>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</si>
  <si>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</si>
  <si>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</si>
  <si>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</si>
  <si>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</si>
  <si>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</si>
  <si>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</si>
  <si>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</si>
  <si>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</si>
  <si>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</si>
  <si>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</si>
  <si>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</si>
  <si>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</si>
  <si>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</si>
  <si>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</si>
  <si>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</si>
  <si>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</si>
  <si>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</si>
  <si>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</si>
  <si>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</si>
  <si>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</si>
  <si>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</si>
  <si>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</si>
  <si>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</si>
  <si>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</si>
  <si>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</si>
  <si>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</si>
  <si>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</si>
  <si>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</si>
  <si>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</si>
  <si>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</si>
  <si>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</si>
  <si>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</si>
  <si>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</si>
  <si>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</si>
  <si>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</si>
  <si>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</si>
  <si>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</si>
  <si>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</si>
  <si>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</si>
  <si>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</si>
  <si>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</si>
  <si>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</si>
  <si>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</si>
  <si>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</si>
  <si>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</si>
  <si>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</si>
  <si>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</si>
  <si>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</si>
  <si>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</si>
  <si>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</si>
  <si>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</si>
  <si>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</si>
  <si>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</si>
  <si>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</si>
  <si>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</si>
  <si>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</si>
  <si>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</si>
  <si>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</si>
  <si>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</si>
  <si>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</si>
  <si>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</si>
  <si>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</si>
  <si>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</si>
  <si>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</si>
  <si>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</si>
  <si>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</si>
  <si>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</si>
  <si>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</si>
  <si>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</si>
  <si>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</si>
  <si>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</si>
  <si>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</si>
  <si>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</si>
  <si>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</si>
  <si>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</si>
  <si>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</si>
  <si>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</si>
  <si>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</si>
  <si>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</si>
  <si>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</si>
  <si>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</si>
  <si>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</si>
  <si>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</si>
  <si>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</si>
  <si>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</si>
  <si>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</si>
  <si>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</si>
  <si>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</si>
  <si>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</si>
  <si>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</si>
  <si>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</si>
  <si>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</si>
  <si>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</si>
  <si>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</si>
  <si>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</si>
  <si>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</si>
  <si>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</si>
  <si>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</si>
  <si>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</si>
  <si>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</si>
  <si>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</si>
  <si>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</si>
  <si>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</si>
  <si>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</si>
  <si>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</si>
  <si>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</si>
  <si>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</si>
  <si>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</si>
  <si>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</si>
  <si>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</si>
  <si>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</si>
  <si>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</si>
  <si>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</si>
  <si>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</si>
  <si>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</si>
  <si>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</si>
  <si>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</si>
  <si>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</si>
  <si>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</si>
  <si>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</si>
  <si>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</si>
  <si>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</si>
  <si>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</si>
  <si>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</si>
  <si>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</si>
  <si>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</si>
  <si>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</si>
  <si>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</si>
  <si>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</si>
  <si>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</si>
  <si>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</si>
  <si>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</si>
  <si>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</si>
  <si>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</si>
  <si>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</si>
  <si>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</si>
  <si>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</si>
  <si>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</si>
  <si>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</si>
  <si>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</si>
  <si>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</si>
  <si>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</si>
  <si>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</si>
  <si>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</si>
  <si>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</si>
  <si>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</si>
  <si>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</si>
  <si>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</si>
  <si>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</si>
  <si>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</si>
  <si>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</si>
  <si>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</si>
  <si>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</si>
  <si>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</si>
  <si>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</si>
  <si>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</si>
  <si>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</si>
  <si>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</si>
  <si>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</si>
  <si>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</si>
  <si>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</si>
  <si>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</si>
  <si>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</si>
  <si>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</si>
  <si>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</si>
  <si>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</si>
  <si>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</si>
  <si>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</si>
  <si>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</si>
  <si>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</si>
  <si>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</si>
  <si>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</si>
  <si>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</si>
  <si>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</si>
  <si>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</si>
  <si>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</si>
  <si>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</si>
  <si>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</si>
  <si>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</si>
  <si>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</si>
  <si>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</si>
  <si>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</si>
  <si>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</si>
  <si>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</si>
  <si>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</si>
  <si>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</si>
  <si>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</si>
  <si>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</si>
  <si>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</si>
  <si>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</si>
  <si>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</si>
  <si>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</si>
  <si>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</si>
  <si>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</si>
  <si>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</si>
  <si>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</si>
  <si>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</si>
  <si>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</si>
  <si>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</si>
  <si>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</si>
  <si>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</si>
  <si>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</si>
  <si>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</si>
  <si>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</si>
  <si>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</si>
  <si>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</si>
  <si>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</si>
  <si>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</si>
  <si>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</si>
  <si>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</si>
  <si>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</si>
  <si>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</si>
  <si>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</si>
  <si>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</si>
  <si>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</si>
  <si>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</si>
  <si>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</si>
  <si>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</si>
  <si>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</si>
  <si>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</si>
  <si>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</si>
  <si>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</si>
  <si>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</si>
  <si>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</si>
  <si>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</si>
  <si>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</si>
  <si>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</si>
  <si>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</si>
  <si>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</si>
  <si>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</si>
  <si>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</si>
  <si>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</si>
  <si>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</si>
  <si>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</si>
  <si>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</si>
  <si>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</si>
  <si>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</si>
  <si>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</si>
  <si>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</si>
  <si>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</si>
  <si>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</si>
  <si>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</si>
  <si>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</si>
  <si>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</si>
  <si>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</si>
  <si>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</si>
  <si>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</si>
  <si>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</si>
  <si>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</si>
  <si>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</si>
  <si>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</si>
  <si>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</si>
  <si>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</si>
  <si>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</si>
  <si>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</si>
  <si>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</si>
  <si>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</si>
  <si>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</si>
  <si>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</si>
  <si>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</si>
  <si>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</si>
  <si>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</si>
  <si>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</si>
  <si>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</si>
  <si>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</si>
  <si>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</si>
  <si>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</si>
  <si>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</si>
  <si>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</si>
  <si>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</si>
  <si>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</si>
  <si>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</si>
  <si>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</si>
  <si>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</si>
  <si>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</si>
  <si>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</si>
  <si>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</si>
  <si>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</si>
  <si>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</si>
  <si>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</si>
  <si>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</si>
  <si>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</si>
  <si>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</si>
  <si>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</si>
  <si>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</si>
  <si>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</si>
  <si>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</si>
  <si>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</si>
  <si>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</si>
  <si>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</si>
  <si>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</si>
  <si>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</si>
  <si>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</si>
  <si>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</si>
  <si>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</si>
  <si>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</si>
  <si>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</si>
  <si>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</si>
  <si>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</si>
  <si>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</si>
  <si>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</si>
  <si>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</si>
  <si>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</si>
  <si>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</si>
  <si>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</si>
  <si>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</si>
  <si>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</si>
  <si>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</si>
  <si>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</si>
  <si>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</si>
  <si>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</si>
  <si>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</si>
  <si>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</si>
  <si>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</si>
  <si>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</si>
  <si>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</si>
  <si>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</si>
  <si>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</si>
  <si>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</si>
  <si>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</si>
  <si>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</si>
  <si>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</si>
  <si>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</si>
  <si>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</si>
  <si>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</si>
  <si>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</si>
  <si>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</si>
  <si>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</si>
  <si>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</si>
  <si>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</si>
  <si>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</si>
  <si>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</si>
  <si>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</si>
  <si>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</si>
  <si>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</si>
  <si>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</si>
  <si>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</si>
  <si>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</si>
  <si>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</si>
  <si>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</si>
  <si>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</si>
  <si>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</si>
  <si>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</si>
  <si>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</si>
  <si>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</si>
  <si>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</si>
  <si>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</si>
  <si>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</si>
  <si>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</si>
  <si>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</si>
  <si>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</si>
  <si>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</si>
  <si>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</si>
  <si>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</si>
  <si>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</si>
  <si>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</si>
  <si>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</si>
  <si>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</si>
  <si>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</si>
  <si>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</si>
  <si>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</si>
  <si>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</si>
  <si>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</si>
  <si>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</si>
  <si>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</si>
  <si>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</si>
  <si>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</si>
  <si>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</si>
  <si>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</si>
  <si>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</si>
  <si>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</si>
  <si>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</si>
  <si>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</si>
  <si>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</si>
  <si>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</si>
  <si>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</si>
  <si>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</si>
  <si>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</si>
  <si>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</si>
  <si>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</si>
  <si>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</si>
  <si>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</si>
  <si>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</si>
  <si>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</si>
  <si>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</si>
  <si>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</si>
  <si>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</si>
  <si>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</si>
  <si>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</si>
  <si>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</si>
  <si>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</si>
  <si>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</si>
  <si>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</si>
  <si>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</si>
  <si>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</si>
  <si>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</si>
  <si>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</si>
  <si>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</si>
  <si>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</si>
  <si>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</si>
  <si>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</si>
  <si>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</si>
  <si>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</si>
  <si>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</si>
  <si>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</si>
  <si>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</si>
  <si>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</si>
  <si>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</si>
  <si>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</si>
  <si>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</si>
  <si>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</si>
  <si>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</si>
  <si>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</si>
  <si>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</si>
  <si>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</si>
  <si>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</si>
  <si>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</si>
  <si>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</si>
  <si>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</si>
  <si>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</si>
  <si>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</si>
  <si>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</si>
  <si>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</si>
  <si>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</si>
  <si>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</si>
  <si>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</si>
  <si>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</si>
  <si>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</si>
  <si>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</si>
  <si>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</si>
  <si>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</si>
  <si>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</si>
  <si>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</si>
  <si>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</si>
  <si>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</si>
  <si>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</si>
  <si>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</si>
  <si>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</si>
  <si>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</si>
  <si>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</si>
  <si>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</si>
  <si>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</si>
  <si>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</si>
  <si>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</si>
  <si>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</si>
  <si>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</si>
  <si>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</si>
  <si>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</si>
  <si>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</si>
  <si>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</si>
  <si>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</si>
  <si>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</si>
  <si>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</si>
  <si>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</si>
  <si>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</si>
  <si>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</si>
  <si>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</si>
  <si>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</si>
  <si>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</si>
  <si>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</si>
  <si>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</si>
  <si>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</si>
  <si>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</si>
  <si>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</si>
  <si>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</si>
  <si>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</si>
  <si>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</si>
  <si>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</si>
  <si>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</si>
  <si>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</si>
  <si>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</si>
  <si>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</si>
  <si>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</si>
  <si>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</si>
  <si>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</si>
  <si>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</si>
  <si>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</si>
  <si>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</si>
  <si>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</si>
  <si>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</si>
  <si>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</si>
  <si>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</si>
  <si>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</si>
  <si>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</si>
  <si>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</si>
  <si>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</si>
  <si>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</si>
  <si>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</si>
  <si>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</si>
  <si>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</si>
  <si>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</si>
  <si>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</si>
  <si>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</si>
  <si>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</si>
  <si>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</si>
  <si>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</si>
  <si>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</si>
  <si>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</si>
  <si>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</si>
  <si>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</si>
  <si>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</si>
  <si>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</si>
  <si>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</si>
  <si>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</si>
  <si>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</si>
  <si>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</si>
  <si>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</si>
  <si>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</si>
  <si>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</si>
  <si>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</si>
  <si>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</si>
  <si>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</si>
  <si>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</si>
  <si>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</si>
  <si>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</si>
  <si>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</si>
  <si>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</si>
  <si>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</si>
  <si>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</si>
  <si>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</si>
  <si>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</si>
  <si>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</si>
  <si>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</si>
  <si>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</si>
  <si>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</si>
  <si>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</si>
  <si>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</si>
  <si>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</si>
  <si>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</si>
  <si>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</si>
  <si>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</si>
  <si>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</si>
  <si>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</si>
  <si>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</si>
  <si>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</si>
  <si>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</si>
  <si>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</si>
  <si>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</si>
  <si>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</si>
  <si>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</si>
  <si>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</si>
  <si>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</si>
  <si>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</si>
  <si>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</si>
  <si>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</si>
  <si>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</si>
  <si>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</si>
  <si>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</si>
  <si>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</si>
  <si>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</si>
  <si>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</si>
  <si>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</si>
  <si>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</si>
  <si>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</si>
  <si>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</si>
  <si>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</si>
  <si>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</si>
  <si>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</si>
  <si>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</si>
  <si>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</si>
  <si>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</si>
  <si>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</si>
  <si>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</si>
  <si>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</si>
  <si>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</si>
  <si>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</si>
  <si>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</si>
  <si>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</si>
  <si>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</si>
  <si>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</si>
  <si>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</si>
  <si>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</si>
  <si>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</si>
  <si>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</si>
  <si>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</si>
  <si>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</si>
  <si>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</si>
  <si>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</si>
  <si>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</si>
  <si>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</si>
  <si>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</si>
  <si>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</si>
  <si>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</si>
  <si>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</si>
  <si>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</si>
  <si>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</si>
  <si>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</si>
  <si>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</si>
  <si>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</si>
  <si>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</si>
  <si>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</si>
  <si>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</si>
  <si>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</si>
  <si>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</si>
  <si>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</si>
  <si>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</si>
  <si>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</si>
  <si>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</si>
  <si>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</si>
  <si>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</si>
  <si>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</si>
  <si>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</si>
  <si>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</si>
  <si>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</si>
  <si>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</si>
  <si>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</si>
  <si>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</si>
  <si>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</si>
  <si>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</si>
  <si>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</si>
  <si>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</si>
  <si>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</si>
  <si>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</si>
  <si>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</si>
  <si>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</si>
  <si>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</si>
  <si>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</si>
  <si>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</si>
  <si>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</si>
  <si>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</si>
  <si>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</si>
  <si>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</si>
  <si>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</si>
  <si>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</si>
  <si>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</si>
  <si>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</si>
  <si>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</si>
  <si>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</si>
  <si>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</si>
  <si>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</si>
  <si>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</si>
  <si>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</si>
  <si>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</si>
  <si>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</si>
  <si>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</si>
  <si>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</si>
  <si>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</si>
  <si>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</si>
  <si>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</si>
  <si>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</si>
  <si>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</si>
  <si>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</si>
  <si>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</si>
  <si>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</si>
  <si>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</si>
  <si>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</si>
  <si>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</si>
  <si>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</si>
  <si>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</si>
  <si>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</si>
  <si>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</si>
  <si>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</si>
  <si>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</si>
  <si>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</si>
  <si>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</si>
  <si>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</si>
  <si>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</si>
  <si>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</si>
  <si>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</si>
  <si>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</si>
  <si>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</si>
  <si>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</si>
  <si>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</si>
  <si>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</si>
  <si>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</si>
  <si>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</si>
  <si>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</si>
  <si>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</si>
  <si>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</si>
  <si>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</si>
  <si>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</si>
  <si>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</si>
  <si>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</si>
  <si>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</si>
  <si>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</si>
  <si>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</si>
  <si>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</si>
  <si>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</si>
  <si>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</si>
  <si>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</si>
  <si>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</si>
  <si>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</si>
  <si>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</si>
  <si>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</si>
  <si>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</si>
  <si>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</si>
  <si>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</si>
  <si>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</si>
  <si>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</si>
  <si>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</si>
  <si>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</si>
  <si>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</si>
  <si>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</si>
  <si>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</si>
  <si>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</si>
  <si>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</si>
  <si>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</si>
  <si>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</si>
  <si>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</si>
  <si>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</si>
  <si>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</si>
  <si>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</si>
  <si>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</si>
  <si>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</si>
  <si>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</si>
  <si>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</si>
  <si>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</si>
  <si>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</si>
  <si>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</si>
  <si>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</si>
  <si>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</si>
  <si>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</si>
  <si>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</si>
  <si>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</si>
  <si>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</si>
  <si>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</si>
  <si>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</si>
  <si>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</si>
  <si>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</si>
  <si>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</si>
  <si>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</si>
  <si>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</si>
  <si>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</si>
  <si>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</si>
  <si>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</si>
  <si>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</si>
  <si>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</si>
  <si>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</si>
  <si>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</si>
  <si>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</si>
  <si>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</si>
  <si>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</si>
  <si>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</si>
  <si>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</si>
  <si>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</si>
  <si>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</si>
  <si>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</si>
  <si>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</si>
  <si>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</si>
  <si>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</si>
  <si>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</si>
  <si>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</si>
  <si>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</si>
  <si>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</si>
  <si>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</si>
  <si>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</si>
  <si>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</si>
  <si>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</si>
  <si>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</si>
  <si>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</si>
  <si>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</si>
  <si>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</si>
  <si>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</si>
  <si>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</si>
  <si>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</si>
  <si>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</si>
  <si>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</si>
  <si>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</si>
  <si>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</si>
  <si>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</si>
  <si>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</si>
  <si>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</si>
  <si>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</si>
  <si>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</si>
  <si>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</si>
  <si>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</si>
  <si>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</si>
  <si>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</si>
  <si>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</si>
  <si>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</si>
  <si>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</si>
  <si>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</si>
  <si>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</si>
  <si>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</si>
  <si>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</si>
  <si>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</si>
  <si>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</si>
  <si>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</si>
  <si>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</si>
  <si>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</si>
  <si>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</si>
  <si>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</si>
  <si>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</si>
  <si>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</si>
  <si>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</si>
  <si>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</si>
  <si>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</si>
  <si>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</si>
  <si>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</si>
  <si>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</si>
  <si>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</si>
  <si>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</si>
  <si>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</si>
  <si>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</si>
  <si>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</si>
  <si>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</si>
  <si>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</si>
  <si>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</si>
  <si>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</si>
  <si>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</si>
  <si>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</si>
  <si>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</si>
  <si>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</si>
  <si>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</si>
  <si>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</si>
  <si>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</si>
  <si>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</si>
  <si>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</si>
  <si>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</si>
  <si>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</si>
  <si>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</si>
  <si>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</si>
  <si>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</si>
  <si>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</si>
  <si>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</si>
  <si>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</si>
  <si>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</si>
  <si>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</si>
  <si>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</si>
  <si>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</si>
  <si>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</si>
  <si>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</si>
  <si>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</si>
  <si>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</si>
  <si>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</si>
  <si>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</si>
  <si>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</si>
  <si>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</si>
  <si>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</si>
  <si>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</si>
  <si>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</si>
  <si>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</si>
  <si>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</si>
  <si>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</si>
  <si>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</si>
  <si>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</si>
  <si>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</si>
  <si>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</si>
  <si>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</si>
  <si>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</si>
  <si>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</si>
  <si>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</si>
  <si>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</si>
  <si>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</si>
  <si>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</si>
  <si>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</si>
  <si>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</si>
  <si>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</si>
  <si>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</si>
  <si>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</si>
  <si>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</si>
  <si>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</si>
  <si>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</si>
  <si>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</si>
  <si>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</si>
  <si>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</si>
  <si>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</si>
  <si>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</si>
  <si>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</si>
  <si>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</si>
  <si>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</si>
  <si>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</si>
  <si>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</si>
  <si>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</si>
  <si>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</si>
  <si>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</si>
  <si>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</si>
  <si>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</si>
  <si>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</si>
  <si>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</si>
  <si>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</si>
  <si>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</si>
  <si>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</si>
  <si>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</si>
  <si>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</si>
  <si>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</si>
  <si>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</si>
  <si>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</si>
  <si>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</si>
  <si>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</si>
  <si>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</si>
  <si>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</si>
  <si>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</si>
  <si>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</si>
  <si>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</si>
  <si>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</si>
  <si>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</si>
  <si>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</si>
  <si>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</si>
  <si>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</si>
  <si>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</si>
  <si>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</si>
  <si>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</si>
  <si>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</si>
  <si>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</si>
  <si>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</si>
  <si>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</si>
  <si>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</si>
  <si>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</si>
  <si>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</si>
  <si>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</si>
  <si>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</si>
  <si>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</si>
  <si>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</si>
  <si>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</si>
  <si>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</si>
  <si>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</si>
  <si>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</si>
  <si>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</si>
  <si>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</si>
  <si>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</si>
  <si>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</si>
  <si>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</si>
  <si>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</si>
  <si>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</si>
  <si>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</si>
  <si>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</si>
  <si>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</si>
  <si>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</si>
  <si>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</si>
  <si>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</si>
  <si>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</si>
  <si>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</si>
  <si>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</si>
  <si>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</si>
  <si>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</si>
  <si>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</si>
  <si>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</si>
  <si>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</si>
  <si>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</si>
  <si>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</si>
  <si>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</si>
  <si>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</si>
  <si>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</si>
  <si>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</si>
  <si>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</si>
  <si>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</si>
  <si>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</si>
  <si>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</si>
  <si>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</si>
  <si>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</si>
  <si>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</si>
  <si>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</si>
  <si>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</si>
  <si>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</si>
  <si>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</si>
  <si>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</si>
  <si>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</si>
  <si>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</si>
  <si>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</si>
  <si>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</si>
  <si>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</si>
  <si>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</si>
  <si>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</si>
  <si>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</si>
  <si>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</si>
  <si>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</si>
  <si>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</si>
  <si>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</si>
  <si>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</si>
  <si>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</si>
  <si>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</si>
  <si>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</si>
  <si>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</si>
  <si>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</si>
  <si>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</si>
  <si>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</si>
  <si>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</si>
  <si>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</si>
  <si>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</si>
  <si>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</si>
  <si>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</si>
  <si>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</si>
  <si>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</si>
  <si>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</si>
  <si>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</si>
  <si>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</si>
  <si>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</si>
  <si>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</si>
  <si>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</si>
  <si>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</si>
  <si>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</si>
  <si>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</si>
  <si>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</si>
  <si>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</si>
  <si>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</si>
  <si>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</si>
  <si>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</si>
  <si>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</si>
  <si>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</si>
  <si>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</si>
  <si>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</si>
  <si>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</si>
  <si>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</si>
  <si>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</si>
  <si>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</si>
  <si>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</si>
  <si>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</si>
  <si>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</si>
  <si>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</si>
  <si>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</si>
  <si>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</si>
  <si>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</si>
  <si>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</si>
  <si>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</si>
  <si>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</si>
  <si>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</si>
  <si>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</si>
  <si>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</si>
  <si>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</si>
  <si>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</si>
  <si>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</si>
  <si>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</si>
  <si>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</si>
  <si>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</si>
  <si>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</si>
  <si>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</si>
  <si>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</si>
  <si>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</si>
  <si>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</si>
  <si>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</si>
  <si>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</si>
  <si>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</si>
  <si>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</si>
  <si>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</si>
  <si>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</si>
  <si>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</si>
  <si>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</si>
  <si>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</si>
  <si>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</si>
  <si>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</si>
  <si>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</si>
  <si>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</si>
  <si>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</si>
  <si>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</si>
  <si>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</si>
  <si>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</si>
  <si>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</si>
  <si>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</si>
  <si>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</si>
  <si>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</si>
  <si>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</si>
  <si>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</si>
  <si>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</si>
  <si>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</si>
  <si>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</si>
  <si>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</si>
  <si>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</si>
  <si>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</si>
  <si>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</si>
  <si>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</si>
  <si>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</si>
  <si>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</si>
  <si>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</si>
  <si>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</si>
  <si>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</si>
  <si>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</si>
  <si>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</si>
  <si>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</si>
  <si>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</si>
  <si>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</si>
  <si>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</si>
  <si>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</si>
  <si>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</si>
  <si>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</si>
  <si>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</si>
  <si>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</si>
  <si>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</si>
  <si>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</si>
  <si>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</si>
  <si>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</si>
  <si>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</si>
  <si>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</si>
  <si>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</si>
  <si>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</si>
  <si>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</si>
  <si>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</si>
  <si>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</si>
  <si>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</si>
  <si>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</si>
  <si>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</si>
  <si>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</si>
  <si>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</si>
  <si>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</si>
  <si>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</si>
  <si>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</si>
  <si>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</si>
  <si>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</si>
  <si>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</si>
  <si>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</si>
  <si>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</si>
  <si>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</si>
  <si>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</si>
  <si>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</si>
  <si>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</si>
  <si>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</si>
  <si>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</si>
  <si>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</si>
  <si>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</si>
  <si>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</si>
  <si>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</si>
  <si>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</si>
  <si>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</si>
  <si>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</si>
  <si>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</si>
  <si>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</si>
  <si>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</si>
  <si>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</si>
  <si>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</si>
  <si>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</si>
  <si>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</si>
  <si>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</si>
  <si>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</si>
  <si>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</si>
  <si>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</si>
  <si>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</si>
  <si>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</si>
  <si>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</si>
  <si>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</si>
  <si>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</si>
  <si>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</si>
  <si>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</si>
  <si>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</si>
  <si>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</si>
  <si>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</si>
  <si>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</si>
  <si>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</si>
  <si>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</si>
  <si>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</si>
  <si>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</si>
  <si>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</si>
  <si>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</si>
  <si>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</si>
  <si>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</si>
  <si>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</si>
  <si>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</si>
  <si>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</si>
  <si>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</si>
  <si>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</si>
  <si>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</si>
  <si>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</si>
  <si>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</si>
  <si>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</si>
  <si>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</si>
  <si>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</si>
  <si>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</si>
  <si>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</si>
  <si>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</si>
  <si>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</si>
  <si>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</si>
  <si>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</si>
  <si>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</si>
  <si>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</si>
  <si>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</si>
  <si>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</si>
  <si>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</si>
  <si>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</si>
  <si>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</si>
  <si>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</si>
  <si>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</si>
  <si>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</si>
  <si>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</si>
  <si>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</si>
  <si>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</si>
  <si>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</si>
  <si>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</si>
  <si>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</si>
  <si>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</si>
  <si>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</si>
  <si>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</si>
  <si>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</si>
  <si>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</si>
  <si>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</si>
  <si>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</si>
  <si>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</si>
  <si>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</si>
  <si>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</si>
  <si>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</si>
  <si>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</si>
  <si>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</si>
  <si>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</si>
  <si>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</si>
  <si>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</si>
  <si>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</si>
  <si>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</si>
  <si>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</si>
  <si>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</si>
  <si>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</si>
  <si>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</si>
  <si>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</si>
  <si>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</si>
  <si>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</si>
  <si>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</si>
  <si>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</si>
  <si>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</si>
  <si>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</si>
  <si>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</si>
  <si>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</si>
  <si>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</si>
  <si>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</si>
  <si>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</si>
  <si>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</si>
  <si>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</si>
  <si>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</si>
  <si>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</si>
  <si>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</si>
  <si>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</si>
  <si>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</si>
  <si>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</si>
  <si>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</si>
  <si>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</si>
  <si>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</si>
  <si>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</si>
  <si>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</si>
  <si>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</si>
  <si>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</si>
  <si>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</si>
  <si>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</si>
  <si>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</si>
  <si>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</si>
  <si>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</si>
  <si>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</si>
  <si>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</si>
  <si>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</si>
  <si>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</si>
  <si>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</si>
  <si>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</si>
  <si>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</si>
  <si>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</si>
  <si>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</si>
  <si>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</si>
  <si>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</si>
  <si>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</si>
  <si>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</si>
  <si>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</si>
  <si>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</si>
  <si>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</si>
  <si>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</si>
  <si>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</si>
  <si>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</si>
  <si>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</si>
  <si>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</si>
  <si>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</si>
  <si>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</si>
  <si>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</si>
  <si>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</si>
  <si>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</si>
  <si>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</si>
  <si>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</si>
  <si>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</si>
  <si>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</si>
  <si>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</si>
  <si>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</si>
  <si>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</si>
  <si>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</si>
  <si>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</si>
  <si>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</si>
  <si>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</si>
  <si>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</si>
  <si>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</si>
  <si>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</si>
  <si>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</si>
  <si>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</si>
  <si>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</si>
  <si>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</si>
  <si>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</si>
  <si>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</si>
  <si>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</si>
  <si>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</si>
  <si>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</si>
  <si>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</si>
  <si>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</si>
  <si>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</si>
  <si>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</si>
  <si>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</si>
  <si>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</si>
  <si>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</si>
  <si>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</si>
  <si>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</si>
  <si>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</si>
  <si>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</si>
  <si>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</si>
  <si>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</si>
  <si>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</si>
  <si>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</si>
  <si>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</si>
  <si>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</si>
  <si>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</si>
  <si>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</si>
  <si>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</si>
  <si>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</si>
  <si>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</si>
  <si>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</si>
  <si>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</si>
  <si>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</si>
  <si>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</si>
  <si>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</si>
  <si>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</si>
  <si>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</si>
  <si>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</si>
  <si>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</si>
  <si>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</si>
  <si>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</si>
  <si>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</si>
  <si>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</si>
  <si>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</si>
  <si>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</si>
  <si>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</si>
  <si>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</si>
  <si>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</si>
  <si>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</si>
  <si>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</si>
  <si>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</si>
  <si>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</si>
  <si>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</si>
  <si>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</si>
  <si>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</si>
  <si>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</si>
  <si>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</si>
  <si>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</si>
  <si>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</si>
  <si>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</si>
  <si>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</si>
  <si>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</si>
  <si>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</si>
  <si>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</si>
  <si>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</si>
  <si>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</si>
  <si>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</si>
  <si>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</si>
  <si>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</si>
  <si>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</si>
  <si>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</si>
  <si>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</si>
  <si>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</si>
  <si>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</si>
  <si>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</si>
  <si>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</si>
  <si>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</si>
  <si>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</si>
  <si>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</si>
  <si>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</si>
  <si>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</si>
  <si>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</si>
  <si>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</si>
  <si>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</si>
  <si>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</si>
  <si>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</si>
  <si>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</si>
  <si>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</si>
  <si>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</si>
  <si>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</si>
  <si>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</si>
  <si>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</si>
  <si>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</si>
  <si>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</si>
  <si>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</si>
  <si>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</si>
  <si>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</si>
  <si>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</si>
  <si>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</si>
  <si>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</si>
  <si>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</si>
  <si>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</si>
  <si>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</si>
  <si>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</si>
  <si>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</si>
  <si>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</si>
  <si>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</si>
  <si>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</si>
  <si>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</si>
  <si>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</si>
  <si>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</si>
  <si>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</si>
  <si>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</si>
  <si>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</si>
  <si>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</si>
  <si>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</si>
  <si>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</si>
  <si>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</si>
  <si>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</si>
  <si>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</si>
  <si>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</si>
  <si>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</si>
  <si>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</si>
  <si>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</si>
  <si>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</si>
  <si>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</si>
  <si>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</si>
  <si>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</si>
  <si>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</si>
  <si>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</si>
  <si>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</si>
  <si>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</si>
  <si>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</si>
  <si>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</si>
  <si>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</si>
  <si>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</si>
  <si>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</si>
  <si>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</si>
  <si>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</si>
  <si>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</si>
  <si>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</si>
  <si>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</si>
  <si>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</si>
  <si>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</si>
  <si>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</si>
  <si>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</si>
  <si>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</si>
  <si>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</si>
  <si>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</si>
  <si>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</si>
  <si>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</si>
  <si>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</si>
  <si>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</si>
  <si>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</si>
  <si>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</si>
  <si>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</si>
  <si>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</si>
  <si>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</si>
  <si>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</si>
  <si>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</si>
  <si>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</si>
  <si>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</si>
  <si>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</si>
  <si>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</si>
  <si>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</si>
  <si>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</si>
  <si>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</si>
  <si>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</si>
  <si>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</si>
  <si>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</si>
  <si>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</si>
  <si>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</si>
  <si>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</si>
  <si>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</si>
  <si>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</si>
  <si>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</si>
  <si>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</si>
  <si>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</si>
  <si>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</si>
  <si>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</si>
  <si>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</si>
  <si>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</si>
  <si>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</si>
  <si>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</si>
  <si>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</si>
  <si>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</si>
  <si>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</si>
  <si>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</si>
  <si>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</si>
  <si>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</si>
  <si>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</si>
  <si>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</si>
  <si>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</si>
  <si>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</si>
  <si>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</si>
  <si>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</si>
  <si>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</si>
  <si>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</si>
  <si>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</si>
  <si>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</si>
  <si>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</si>
  <si>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</si>
  <si>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</si>
  <si>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</si>
  <si>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</si>
  <si>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</si>
  <si>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</si>
  <si>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</si>
  <si>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</si>
  <si>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</si>
  <si>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</si>
  <si>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</si>
  <si>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</si>
  <si>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</si>
  <si>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</si>
  <si>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</si>
  <si>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</si>
  <si>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</si>
  <si>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</si>
  <si>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</si>
  <si>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</si>
  <si>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</si>
  <si>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</si>
  <si>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</si>
  <si>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</si>
  <si>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</si>
  <si>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</si>
  <si>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</si>
  <si>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</si>
  <si>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</si>
  <si>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</si>
  <si>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</si>
  <si>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</si>
  <si>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</si>
  <si>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</si>
  <si>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</si>
  <si>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</si>
  <si>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</si>
  <si>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</si>
  <si>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</si>
  <si>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</si>
  <si>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</si>
  <si>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</si>
  <si>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</si>
  <si>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</si>
  <si>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</si>
  <si>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</si>
  <si>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</si>
  <si>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</si>
  <si>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</si>
  <si>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</si>
  <si>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</si>
  <si>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</si>
  <si>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</si>
  <si>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</si>
  <si>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</si>
  <si>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</si>
  <si>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</si>
  <si>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</si>
  <si>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</si>
  <si>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</si>
  <si>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</si>
  <si>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</si>
  <si>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</si>
  <si>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</si>
  <si>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</si>
  <si>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</si>
  <si>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</si>
  <si>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</si>
  <si>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</si>
  <si>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</si>
  <si>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</si>
  <si>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</si>
  <si>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</si>
  <si>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</si>
  <si>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</si>
  <si>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</si>
  <si>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</si>
  <si>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</si>
  <si>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</si>
  <si>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</si>
  <si>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</si>
  <si>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</si>
  <si>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</si>
  <si>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</si>
  <si>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</si>
  <si>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</si>
  <si>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</si>
  <si>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</si>
  <si>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</si>
  <si>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</si>
  <si>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</si>
  <si>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</si>
  <si>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</si>
  <si>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</si>
  <si>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</si>
  <si>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</si>
  <si>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</si>
  <si>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</si>
  <si>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</si>
  <si>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</si>
  <si>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</si>
  <si>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</si>
  <si>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</si>
  <si>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</si>
  <si>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</si>
  <si>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</si>
  <si>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</si>
  <si>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</si>
  <si>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</si>
  <si>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</si>
  <si>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</si>
  <si>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</si>
  <si>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</si>
  <si>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</si>
  <si>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</si>
  <si>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</si>
  <si>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</si>
  <si>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</si>
  <si>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</si>
  <si>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</si>
  <si>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</si>
  <si>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</si>
  <si>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</si>
  <si>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</si>
  <si>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</si>
  <si>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</si>
  <si>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</si>
  <si>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</si>
  <si>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</si>
  <si>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</si>
  <si>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</si>
  <si>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</si>
  <si>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</si>
  <si>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</si>
  <si>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</si>
  <si>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</si>
  <si>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</si>
  <si>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</si>
  <si>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</si>
  <si>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</si>
  <si>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</si>
  <si>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</si>
  <si>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</si>
  <si>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</si>
  <si>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</si>
  <si>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</si>
  <si>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</si>
  <si>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</si>
  <si>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</si>
  <si>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</si>
  <si>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</si>
  <si>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</si>
  <si>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</si>
  <si>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</si>
  <si>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</si>
  <si>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</si>
  <si>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</si>
  <si>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</si>
  <si>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</si>
  <si>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</si>
  <si>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</si>
  <si>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</si>
  <si>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</si>
  <si>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</si>
  <si>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</si>
  <si>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</si>
  <si>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</si>
  <si>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</si>
  <si>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</si>
  <si>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</si>
  <si>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</si>
  <si>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</si>
  <si>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</si>
  <si>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</si>
  <si>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</si>
  <si>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</si>
  <si>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</si>
  <si>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</si>
  <si>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</si>
  <si>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</si>
  <si>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</si>
  <si>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</si>
  <si>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</si>
  <si>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</si>
  <si>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</si>
  <si>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</si>
  <si>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</si>
  <si>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</si>
  <si>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</si>
  <si>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</si>
  <si>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</si>
  <si>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</si>
  <si>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</si>
  <si>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</si>
  <si>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</si>
  <si>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</si>
  <si>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</si>
  <si>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</si>
  <si>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</si>
  <si>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</si>
  <si>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</si>
  <si>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</si>
  <si>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</si>
  <si>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</si>
  <si>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</si>
  <si>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</si>
  <si>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</si>
  <si>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</si>
  <si>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</si>
  <si>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</si>
  <si>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</si>
  <si>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</si>
  <si>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</si>
  <si>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</si>
  <si>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</si>
  <si>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</si>
  <si>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</si>
  <si>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</si>
  <si>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</si>
  <si>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</si>
  <si>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</si>
  <si>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</si>
  <si>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</si>
  <si>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</si>
  <si>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</si>
  <si>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</si>
  <si>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</si>
  <si>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</si>
  <si>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</si>
  <si>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</si>
  <si>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</si>
  <si>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</si>
  <si>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</si>
  <si>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</si>
  <si>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</si>
  <si>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</si>
  <si>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</si>
  <si>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</si>
  <si>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</si>
  <si>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</si>
  <si>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</si>
  <si>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</si>
  <si>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</si>
  <si>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</si>
  <si>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</si>
  <si>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</si>
  <si>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</si>
  <si>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</si>
  <si>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</si>
  <si>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</si>
  <si>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</si>
  <si>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</si>
  <si>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</si>
  <si>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</si>
  <si>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</si>
  <si>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</si>
  <si>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</si>
  <si>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</si>
  <si>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</si>
  <si>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</si>
  <si>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</si>
  <si>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</si>
  <si>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</si>
  <si>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</si>
  <si>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</si>
  <si>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</si>
  <si>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</si>
  <si>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</si>
  <si>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</si>
  <si>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</si>
  <si>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</si>
  <si>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</si>
  <si>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</si>
  <si>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</si>
  <si>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</si>
  <si>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</si>
  <si>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</si>
  <si>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</si>
  <si>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</si>
  <si>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</si>
  <si>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</si>
  <si>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</si>
  <si>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</si>
  <si>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</si>
  <si>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</si>
  <si>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</si>
  <si>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</si>
  <si>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</si>
  <si>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</si>
  <si>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</si>
  <si>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</si>
  <si>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</si>
  <si>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</si>
  <si>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</si>
  <si>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</si>
  <si>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</si>
  <si>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</si>
  <si>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</si>
  <si>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</si>
  <si>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</si>
  <si>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</si>
  <si>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</si>
  <si>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</si>
  <si>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</si>
  <si>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</si>
  <si>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</si>
  <si>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</si>
  <si>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</si>
  <si>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</si>
  <si>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</si>
  <si>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</si>
  <si>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</si>
  <si>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</si>
  <si>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</si>
  <si>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</si>
  <si>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</si>
  <si>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</si>
  <si>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</si>
  <si>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</si>
  <si>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</si>
  <si>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</si>
  <si>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</si>
  <si>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</si>
  <si>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</si>
  <si>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</si>
  <si>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</si>
  <si>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</si>
  <si>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</si>
  <si>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</si>
  <si>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</si>
  <si>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</si>
  <si>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</si>
  <si>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</si>
  <si>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</si>
  <si>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</si>
  <si>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</si>
  <si>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</si>
  <si>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</si>
  <si>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</si>
  <si>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</si>
  <si>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</si>
  <si>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</si>
  <si>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</si>
  <si>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</si>
  <si>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</si>
  <si>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</si>
  <si>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</si>
  <si>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</si>
  <si>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</si>
  <si>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</si>
  <si>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</si>
  <si>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</si>
  <si>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</si>
  <si>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</si>
  <si>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</si>
  <si>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</si>
  <si>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</si>
  <si>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</si>
  <si>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</si>
  <si>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</si>
  <si>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</si>
  <si>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</si>
  <si>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</si>
  <si>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</si>
  <si>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</si>
  <si>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</si>
  <si>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</si>
  <si>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</si>
  <si>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</si>
  <si>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</si>
  <si>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</si>
  <si>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</si>
  <si>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</si>
  <si>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</si>
  <si>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</si>
  <si>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</si>
  <si>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</si>
  <si>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</si>
  <si>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</si>
  <si>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</si>
  <si>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</si>
  <si>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</si>
  <si>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</si>
  <si>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</si>
  <si>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</si>
  <si>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</si>
  <si>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</si>
  <si>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</si>
  <si>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</si>
  <si>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</si>
  <si>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</si>
  <si>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</si>
  <si>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</si>
  <si>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</si>
  <si>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</si>
  <si>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</si>
  <si>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</si>
  <si>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</si>
  <si>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</si>
  <si>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</si>
  <si>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</si>
  <si>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</si>
  <si>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</si>
  <si>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</si>
  <si>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</si>
  <si>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</si>
  <si>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</si>
  <si>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</si>
  <si>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</si>
  <si>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</si>
  <si>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</si>
  <si>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</si>
  <si>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</si>
  <si>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</si>
  <si>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</si>
  <si>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</si>
  <si>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</si>
  <si>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</si>
  <si>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</si>
  <si>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</si>
  <si>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</si>
  <si>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</si>
  <si>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</si>
  <si>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</si>
  <si>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</si>
  <si>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</si>
  <si>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</si>
  <si>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</si>
  <si>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</si>
  <si>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</si>
  <si>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</si>
  <si>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</si>
  <si>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</si>
  <si>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</si>
  <si>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</si>
  <si>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</si>
  <si>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</si>
  <si>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</si>
  <si>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</si>
  <si>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</si>
  <si>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</si>
  <si>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</si>
  <si>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</si>
  <si>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</si>
  <si>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</si>
  <si>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</si>
  <si>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</si>
  <si>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</si>
  <si>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</si>
  <si>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</si>
  <si>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</si>
  <si>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</si>
  <si>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</si>
  <si>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</si>
  <si>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</si>
  <si>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</si>
  <si>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</si>
  <si>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</si>
  <si>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</si>
  <si>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</si>
  <si>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</si>
  <si>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</si>
  <si>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</si>
  <si>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</si>
  <si>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</si>
  <si>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</si>
  <si>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</si>
  <si>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</si>
  <si>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</si>
  <si>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</si>
  <si>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</si>
  <si>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</si>
  <si>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</si>
  <si>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</si>
  <si>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</si>
  <si>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</si>
  <si>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</si>
  <si>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</si>
  <si>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</si>
  <si>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</si>
  <si>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</si>
  <si>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</si>
  <si>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</si>
  <si>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</si>
  <si>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</si>
  <si>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</si>
  <si>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</si>
  <si>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</si>
  <si>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</si>
  <si>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</si>
  <si>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</si>
  <si>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</si>
  <si>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</si>
  <si>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</si>
  <si>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</si>
  <si>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</si>
  <si>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</si>
  <si>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</si>
  <si>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</si>
  <si>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</si>
  <si>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</si>
  <si>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</si>
  <si>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</si>
  <si>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</si>
  <si>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</si>
  <si>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</si>
  <si>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</si>
  <si>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</si>
  <si>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</si>
  <si>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</si>
  <si>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</si>
  <si>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</si>
  <si>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</si>
  <si>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</si>
  <si>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</si>
  <si>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</si>
  <si>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</si>
  <si>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</si>
  <si>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</si>
  <si>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</si>
  <si>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</si>
  <si>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</si>
  <si>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</si>
  <si>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</si>
  <si>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</si>
  <si>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</si>
  <si>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</si>
  <si>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</si>
  <si>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</si>
  <si>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</si>
  <si>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</si>
  <si>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</si>
  <si>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</si>
  <si>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</si>
  <si>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</si>
  <si>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</si>
  <si>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</si>
  <si>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</si>
  <si>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</si>
  <si>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</si>
  <si>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</si>
  <si>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</si>
  <si>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</si>
  <si>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</si>
  <si>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</si>
  <si>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</si>
  <si>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</si>
  <si>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</si>
  <si>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</si>
  <si>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</si>
  <si>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</si>
  <si>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</si>
  <si>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</si>
  <si>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</si>
  <si>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</si>
  <si>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</si>
  <si>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</si>
  <si>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</si>
  <si>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</si>
  <si>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</si>
  <si>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</si>
  <si>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</si>
  <si>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</si>
  <si>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</si>
  <si>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</si>
  <si>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</si>
  <si>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</si>
  <si>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</si>
  <si>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</si>
  <si>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</si>
  <si>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</si>
  <si>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</si>
  <si>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</si>
  <si>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</si>
  <si>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</si>
  <si>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</si>
  <si>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</si>
  <si>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</si>
  <si>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</si>
  <si>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</si>
  <si>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</si>
  <si>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</si>
  <si>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</si>
  <si>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</si>
  <si>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</si>
  <si>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</si>
  <si>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</si>
  <si>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</si>
  <si>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</si>
  <si>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</si>
  <si>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</si>
  <si>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</si>
  <si>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</si>
  <si>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</si>
  <si>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</si>
  <si>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</si>
  <si>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</si>
  <si>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</si>
  <si>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</si>
  <si>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</si>
  <si>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</si>
  <si>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</si>
  <si>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</si>
  <si>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</si>
  <si>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</si>
  <si>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</si>
  <si>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</si>
  <si>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</si>
  <si>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</si>
  <si>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</si>
  <si>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</si>
  <si>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</si>
  <si>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</si>
  <si>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</si>
  <si>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</si>
  <si>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</si>
  <si>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</si>
  <si>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</si>
  <si>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</si>
  <si>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</si>
  <si>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</si>
  <si>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</si>
  <si>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</si>
  <si>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</si>
  <si>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</si>
  <si>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</si>
  <si>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</si>
  <si>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</si>
  <si>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</si>
  <si>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</si>
  <si>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</si>
  <si>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</si>
  <si>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</si>
  <si>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</si>
  <si>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</si>
  <si>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</si>
  <si>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</si>
  <si>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</si>
  <si>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</si>
  <si>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</si>
  <si>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</si>
  <si>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</si>
  <si>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</si>
  <si>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</si>
  <si>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</si>
  <si>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</si>
  <si>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</si>
  <si>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</si>
  <si>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</si>
  <si>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</si>
  <si>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</si>
  <si>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</si>
  <si>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</si>
  <si>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</si>
  <si>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</si>
  <si>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</si>
  <si>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</si>
  <si>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</si>
  <si>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</si>
  <si>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</si>
  <si>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</si>
  <si>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</si>
  <si>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</si>
  <si>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</si>
  <si>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</si>
  <si>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</si>
  <si>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</si>
  <si>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</si>
  <si>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</si>
  <si>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</si>
  <si>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</si>
  <si>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</si>
  <si>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</si>
  <si>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</si>
  <si>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</si>
  <si>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</si>
  <si>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</si>
  <si>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</si>
  <si>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</si>
  <si>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</si>
  <si>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</si>
  <si>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</si>
  <si>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</si>
  <si>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</si>
  <si>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</si>
  <si>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</si>
  <si>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</si>
  <si>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</si>
  <si>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</si>
  <si>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</si>
  <si>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</si>
  <si>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</si>
  <si>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</si>
  <si>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</si>
  <si>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</si>
  <si>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</si>
  <si>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</si>
  <si>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</si>
  <si>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</si>
  <si>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</si>
  <si>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</si>
  <si>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</si>
  <si>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</si>
  <si>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</si>
  <si>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</si>
  <si>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</si>
  <si>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</si>
  <si>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</si>
  <si>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</si>
  <si>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</si>
  <si>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</si>
  <si>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</si>
  <si>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</si>
  <si>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</si>
  <si>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</si>
  <si>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</si>
  <si>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</si>
  <si>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</si>
  <si>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</si>
  <si>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</si>
  <si>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</si>
  <si>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</si>
  <si>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</si>
  <si>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</si>
  <si>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</si>
  <si>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</si>
  <si>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</si>
  <si>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</si>
  <si>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</si>
  <si>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</si>
  <si>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</si>
  <si>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</si>
  <si>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</si>
  <si>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</si>
  <si>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</si>
  <si>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</si>
  <si>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</si>
  <si>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</si>
  <si>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</si>
  <si>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</si>
  <si>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</si>
  <si>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</si>
  <si>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</si>
  <si>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</si>
  <si>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</si>
  <si>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</si>
  <si>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</si>
  <si>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</si>
  <si>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</si>
  <si>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</si>
  <si>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</si>
  <si>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</si>
  <si>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</si>
  <si>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</si>
  <si>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</si>
  <si>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</si>
  <si>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</si>
  <si>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</si>
  <si>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</si>
  <si>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</si>
  <si>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</si>
  <si>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</si>
  <si>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</si>
  <si>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</si>
  <si>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</si>
  <si>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</si>
  <si>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</si>
  <si>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</si>
  <si>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</si>
  <si>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</si>
  <si>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</si>
  <si>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</si>
  <si>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</si>
  <si>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</si>
  <si>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</si>
  <si>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</si>
  <si>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</si>
  <si>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</si>
  <si>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</si>
  <si>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</si>
  <si>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</si>
  <si>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</si>
  <si>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</si>
  <si>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</si>
  <si>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</si>
  <si>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</si>
  <si>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</si>
  <si>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</si>
  <si>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</si>
  <si>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</si>
  <si>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</si>
  <si>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</si>
  <si>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</si>
  <si>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</si>
  <si>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</si>
  <si>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</si>
  <si>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</si>
  <si>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</si>
  <si>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</si>
  <si>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</si>
  <si>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</si>
  <si>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</si>
  <si>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</si>
  <si>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</si>
  <si>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</si>
  <si>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</si>
  <si>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</si>
  <si>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</si>
  <si>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</si>
  <si>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</si>
  <si>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</si>
  <si>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</si>
  <si>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</si>
  <si>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</si>
  <si>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</si>
  <si>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</si>
  <si>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</si>
  <si>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</si>
  <si>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</si>
  <si>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</si>
  <si>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</si>
  <si>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</si>
  <si>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</si>
  <si>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</si>
  <si>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</si>
  <si>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</si>
  <si>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</si>
  <si>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</si>
  <si>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</si>
  <si>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</si>
  <si>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</si>
  <si>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</si>
  <si>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</si>
  <si>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</si>
  <si>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</si>
  <si>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</si>
  <si>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</si>
  <si>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</si>
  <si>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</si>
  <si>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</si>
  <si>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</si>
  <si>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</si>
  <si>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</si>
  <si>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</si>
  <si>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</si>
  <si>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</si>
  <si>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</si>
  <si>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</si>
  <si>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</si>
  <si>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</si>
  <si>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</si>
  <si>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</si>
  <si>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</si>
  <si>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</si>
  <si>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</si>
  <si>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</si>
  <si>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</si>
  <si>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</si>
  <si>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</si>
  <si>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</si>
  <si>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</si>
  <si>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</si>
  <si>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</si>
  <si>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</si>
  <si>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</si>
  <si>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</si>
  <si>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</si>
  <si>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</si>
  <si>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</si>
  <si>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</si>
  <si>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</si>
  <si>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</si>
  <si>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</si>
  <si>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</si>
  <si>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</si>
  <si>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</si>
  <si>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</si>
  <si>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</si>
  <si>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</si>
  <si>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</si>
  <si>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</si>
  <si>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</si>
  <si>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</si>
  <si>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</si>
  <si>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</si>
  <si>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</si>
  <si>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</si>
  <si>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</si>
  <si>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</si>
  <si>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</si>
  <si>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</si>
  <si>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</si>
  <si>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</si>
  <si>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</si>
  <si>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</si>
  <si>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</si>
  <si>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</si>
  <si>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</si>
  <si>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</si>
  <si>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</si>
  <si>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</si>
  <si>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</si>
  <si>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</si>
  <si>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</si>
  <si>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</si>
  <si>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</si>
  <si>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</si>
  <si>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</si>
  <si>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</si>
  <si>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</si>
  <si>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</si>
  <si>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</si>
  <si>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</si>
  <si>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</si>
  <si>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</si>
  <si>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</si>
  <si>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</si>
  <si>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</si>
  <si>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</si>
  <si>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</si>
  <si>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</si>
  <si>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</si>
  <si>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</si>
  <si>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</si>
  <si>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</si>
  <si>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</si>
  <si>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</si>
  <si>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</si>
  <si>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</si>
  <si>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</si>
  <si>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</si>
  <si>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</si>
  <si>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</si>
  <si>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</si>
  <si>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</si>
  <si>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</si>
  <si>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</si>
  <si>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</si>
  <si>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</si>
  <si>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</si>
  <si>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</si>
  <si>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</si>
  <si>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</si>
  <si>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</si>
  <si>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</si>
  <si>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</si>
  <si>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</si>
  <si>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</si>
  <si>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</si>
  <si>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</si>
  <si>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</si>
  <si>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</si>
  <si>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</si>
  <si>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</si>
  <si>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</si>
  <si>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</si>
  <si>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</si>
  <si>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</si>
  <si>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</si>
  <si>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</si>
  <si>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</si>
  <si>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</si>
  <si>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</si>
  <si>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</si>
  <si>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</si>
  <si>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</si>
  <si>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</si>
  <si>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</si>
  <si>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</si>
  <si>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</si>
  <si>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</si>
  <si>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</si>
  <si>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</si>
  <si>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</si>
  <si>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</si>
  <si>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</si>
  <si>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</si>
  <si>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</si>
  <si>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</si>
  <si>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</si>
  <si>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</si>
  <si>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</si>
  <si>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</si>
  <si>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</si>
  <si>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</si>
  <si>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</si>
  <si>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</si>
  <si>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</si>
  <si>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</si>
  <si>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</si>
  <si>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</si>
  <si>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</si>
  <si>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</si>
  <si>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</si>
  <si>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</si>
  <si>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</si>
  <si>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</si>
  <si>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</si>
  <si>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</si>
  <si>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</si>
  <si>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</si>
  <si>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</si>
  <si>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</si>
  <si>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</si>
  <si>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</si>
  <si>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</si>
  <si>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</si>
  <si>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</si>
  <si>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</si>
  <si>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</si>
  <si>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</si>
  <si>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</si>
  <si>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</si>
  <si>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</si>
  <si>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</si>
  <si>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</si>
  <si>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</si>
  <si>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</si>
  <si>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</si>
  <si>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</si>
  <si>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</si>
  <si>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</si>
  <si>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</si>
  <si>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</si>
  <si>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</si>
  <si>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</si>
  <si>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</si>
  <si>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</si>
  <si>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</si>
  <si>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</si>
  <si>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</si>
  <si>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</si>
  <si>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</si>
  <si>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</si>
  <si>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</si>
  <si>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</si>
  <si>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</si>
  <si>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</si>
  <si>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</si>
  <si>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</si>
  <si>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</si>
  <si>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</si>
  <si>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</si>
  <si>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</si>
  <si>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</si>
  <si>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</si>
  <si>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</si>
  <si>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</si>
  <si>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</si>
  <si>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</si>
  <si>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</si>
  <si>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</si>
  <si>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</si>
  <si>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</si>
  <si>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</si>
  <si>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</si>
  <si>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</si>
  <si>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</si>
  <si>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</si>
  <si>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</si>
  <si>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</si>
  <si>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</si>
  <si>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</si>
  <si>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</si>
  <si>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</si>
  <si>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</si>
  <si>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</si>
  <si>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</si>
  <si>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</si>
  <si>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</si>
  <si>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</si>
  <si>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</si>
  <si>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</si>
  <si>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</si>
  <si>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</si>
  <si>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</si>
  <si>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</si>
  <si>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</si>
  <si>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</si>
  <si>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</si>
  <si>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</si>
  <si>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</si>
  <si>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</si>
  <si>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</si>
  <si>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</si>
  <si>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</si>
  <si>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</si>
  <si>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</si>
  <si>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</si>
  <si>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</si>
  <si>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</si>
  <si>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</si>
  <si>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</si>
  <si>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</si>
  <si>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</si>
  <si>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</si>
  <si>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</si>
  <si>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</si>
  <si>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</si>
  <si>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</si>
  <si>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</si>
  <si>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</si>
  <si>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</si>
  <si>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</si>
  <si>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</si>
  <si>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</si>
  <si>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</si>
  <si>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</si>
  <si>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</si>
  <si>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</si>
  <si>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</si>
  <si>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</si>
  <si>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</si>
  <si>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</si>
  <si>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</si>
  <si>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</si>
  <si>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</si>
  <si>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</si>
  <si>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</si>
  <si>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</si>
  <si>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</si>
  <si>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</si>
  <si>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</si>
  <si>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</si>
  <si>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</si>
  <si>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</si>
  <si>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</si>
  <si>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</si>
  <si>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</si>
  <si>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</si>
  <si>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</si>
  <si>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</si>
  <si>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</si>
  <si>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</si>
  <si>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</si>
  <si>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</si>
  <si>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</si>
  <si>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</si>
  <si>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</si>
  <si>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</si>
  <si>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</si>
  <si>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</si>
  <si>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</si>
  <si>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</si>
  <si>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</si>
  <si>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</si>
  <si>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</si>
  <si>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</si>
  <si>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</si>
  <si>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</si>
  <si>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</si>
  <si>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</si>
  <si>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</si>
  <si>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</si>
  <si>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</si>
  <si>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</si>
  <si>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</si>
  <si>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</si>
  <si>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</si>
  <si>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</si>
  <si>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</si>
  <si>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</si>
  <si>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</si>
  <si>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</si>
  <si>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</si>
  <si>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</si>
  <si>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</si>
  <si>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</si>
  <si>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</si>
  <si>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</si>
  <si>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</si>
  <si>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</si>
  <si>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</si>
  <si>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</si>
  <si>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</si>
  <si>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</si>
  <si>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</si>
  <si>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</si>
  <si>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</si>
  <si>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</si>
  <si>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</si>
  <si>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</si>
  <si>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</si>
  <si>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</si>
  <si>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</si>
  <si>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</si>
  <si>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</si>
  <si>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</si>
  <si>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</si>
  <si>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</si>
  <si>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</si>
  <si>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</si>
  <si>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</si>
  <si>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</si>
  <si>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</si>
  <si>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</si>
  <si>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</si>
  <si>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</si>
  <si>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</si>
  <si>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</si>
  <si>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</si>
  <si>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</si>
  <si>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</si>
  <si>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</si>
  <si>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</si>
  <si>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</si>
  <si>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</si>
  <si>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</si>
  <si>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</si>
  <si>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</si>
  <si>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</si>
  <si>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</si>
  <si>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</si>
  <si>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</si>
  <si>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</si>
  <si>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</si>
  <si>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</si>
  <si>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</si>
  <si>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</si>
  <si>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</si>
  <si>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</si>
  <si>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</si>
  <si>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</si>
  <si>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</si>
  <si>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</si>
  <si>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</si>
  <si>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</si>
  <si>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</si>
  <si>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</si>
  <si>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</si>
  <si>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</si>
  <si>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</si>
  <si>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</si>
  <si>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</si>
  <si>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</si>
  <si>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</si>
  <si>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</si>
  <si>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</si>
  <si>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</si>
  <si>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</si>
  <si>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</si>
  <si>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</si>
  <si>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</si>
  <si>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</si>
  <si>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</si>
  <si>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</si>
  <si>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</si>
  <si>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</si>
  <si>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</si>
  <si>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</si>
  <si>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</si>
  <si>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</si>
  <si>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</si>
  <si>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</si>
  <si>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</si>
  <si>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</si>
  <si>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</si>
  <si>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</si>
  <si>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</si>
  <si>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</si>
  <si>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</si>
  <si>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</si>
  <si>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</si>
  <si>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</si>
  <si>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</si>
  <si>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</si>
  <si>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</si>
  <si>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</si>
  <si>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</si>
  <si>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</si>
  <si>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</si>
  <si>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</si>
  <si>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</si>
  <si>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</si>
  <si>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</si>
  <si>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</si>
  <si>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</si>
  <si>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</si>
  <si>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</si>
  <si>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</si>
  <si>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</si>
  <si>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</si>
  <si>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</si>
  <si>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</si>
  <si>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</si>
  <si>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</si>
  <si>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</si>
  <si>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</si>
  <si>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</si>
  <si>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</si>
  <si>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</si>
  <si>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</si>
  <si>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</si>
  <si>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</si>
  <si>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</si>
  <si>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</si>
  <si>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</si>
  <si>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</si>
  <si>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</si>
  <si>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</si>
  <si>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</si>
  <si>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</si>
  <si>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</si>
  <si>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</si>
  <si>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</si>
  <si>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</si>
  <si>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</si>
  <si>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</si>
  <si>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</si>
  <si>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</si>
  <si>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</si>
  <si>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</si>
  <si>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</si>
  <si>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</si>
  <si>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</si>
  <si>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</si>
  <si>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</si>
  <si>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</si>
  <si>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</si>
  <si>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</si>
  <si>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</si>
  <si>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</si>
  <si>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</si>
  <si>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</si>
  <si>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</si>
  <si>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</si>
  <si>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</si>
  <si>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</si>
  <si>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</si>
  <si>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</si>
  <si>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</si>
  <si>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</si>
  <si>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</si>
  <si>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</si>
  <si>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</si>
  <si>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</si>
  <si>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</si>
  <si>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</si>
  <si>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</si>
  <si>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</si>
  <si>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</si>
  <si>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</si>
  <si>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</si>
  <si>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</si>
  <si>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</si>
  <si>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</si>
  <si>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</si>
  <si>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</si>
  <si>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</si>
  <si>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</si>
  <si>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</si>
  <si>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</si>
  <si>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</si>
  <si>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</si>
  <si>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</si>
  <si>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</si>
  <si>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</si>
  <si>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</si>
  <si>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</si>
  <si>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</si>
  <si>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</si>
  <si>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</si>
  <si>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</si>
  <si>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</si>
  <si>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</si>
  <si>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</si>
  <si>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</si>
  <si>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</si>
  <si>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</si>
  <si>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</si>
  <si>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</si>
  <si>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</si>
  <si>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</si>
  <si>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</si>
  <si>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</si>
  <si>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</si>
  <si>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</si>
  <si>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</si>
  <si>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</si>
  <si>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</si>
  <si>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</si>
  <si>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</si>
  <si>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</si>
  <si>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</si>
  <si>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</si>
  <si>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</si>
  <si>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</si>
  <si>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</si>
  <si>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</si>
  <si>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</si>
  <si>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</si>
  <si>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</si>
  <si>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</si>
  <si>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</si>
  <si>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</si>
  <si>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</si>
  <si>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</si>
  <si>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</si>
  <si>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</si>
  <si>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</si>
  <si>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</si>
  <si>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</si>
  <si>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</si>
  <si>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</si>
  <si>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</si>
  <si>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</si>
  <si>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</si>
  <si>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</si>
  <si>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</si>
  <si>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</si>
  <si>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</si>
  <si>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</si>
  <si>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</si>
  <si>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</si>
  <si>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</si>
  <si>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</si>
  <si>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</si>
  <si>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</si>
  <si>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</si>
  <si>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</si>
  <si>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</si>
  <si>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</si>
  <si>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</si>
  <si>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</si>
  <si>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</si>
  <si>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</si>
  <si>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</si>
  <si>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</si>
  <si>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</si>
  <si>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</si>
  <si>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</si>
  <si>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</si>
  <si>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</si>
  <si>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</si>
  <si>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</si>
  <si>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</si>
  <si>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</si>
  <si>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</si>
  <si>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</si>
  <si>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</si>
  <si>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</si>
  <si>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</si>
  <si>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</si>
  <si>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</si>
  <si>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</si>
  <si>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</si>
  <si>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</si>
  <si>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</si>
  <si>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</si>
  <si>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</si>
  <si>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</si>
  <si>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</si>
  <si>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</si>
  <si>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</si>
  <si>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</si>
  <si>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</si>
  <si>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</si>
  <si>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</si>
  <si>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</si>
  <si>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</si>
  <si>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</si>
  <si>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</si>
  <si>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</si>
  <si>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</si>
  <si>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</si>
  <si>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</si>
  <si>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</si>
  <si>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</si>
  <si>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</si>
  <si>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</si>
  <si>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</si>
  <si>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</si>
  <si>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</si>
  <si>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</si>
  <si>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</si>
  <si>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</si>
  <si>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</si>
  <si>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</si>
  <si>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</si>
  <si>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</si>
  <si>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</si>
  <si>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</si>
  <si>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</si>
  <si>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</si>
  <si>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</si>
  <si>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</si>
  <si>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</si>
  <si>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</si>
  <si>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</si>
  <si>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</si>
  <si>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</si>
  <si>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</si>
  <si>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</si>
  <si>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</si>
  <si>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</si>
  <si>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</si>
  <si>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</si>
  <si>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</si>
  <si>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</si>
  <si>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</si>
  <si>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</si>
  <si>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</si>
  <si>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</si>
  <si>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</si>
  <si>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</si>
  <si>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</si>
  <si>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</si>
  <si>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</si>
  <si>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</si>
  <si>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</si>
  <si>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</si>
  <si>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</si>
  <si>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</si>
  <si>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</si>
  <si>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</si>
  <si>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</si>
  <si>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</si>
  <si>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</si>
  <si>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</si>
  <si>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</si>
  <si>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</si>
  <si>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</si>
  <si>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</si>
  <si>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</si>
  <si>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</si>
  <si>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</si>
  <si>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</si>
  <si>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</si>
  <si>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</si>
  <si>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</si>
  <si>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</si>
  <si>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</si>
  <si>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</si>
  <si>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</si>
  <si>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</si>
  <si>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</si>
  <si>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</si>
  <si>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</si>
  <si>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</si>
  <si>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</si>
  <si>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</si>
  <si>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</si>
  <si>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</si>
  <si>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</si>
  <si>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</si>
  <si>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</si>
  <si>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</si>
  <si>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</si>
  <si>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</si>
  <si>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</si>
  <si>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</si>
  <si>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</si>
  <si>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</si>
  <si>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</si>
  <si>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</si>
  <si>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</si>
  <si>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</si>
  <si>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</si>
  <si>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</si>
  <si>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</si>
  <si>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</si>
  <si>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</si>
  <si>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</si>
  <si>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</si>
  <si>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</si>
  <si>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</si>
  <si>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</si>
  <si>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</si>
  <si>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</si>
  <si>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</si>
  <si>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</si>
  <si>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</si>
  <si>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</si>
  <si>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</si>
  <si>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</si>
  <si>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</si>
  <si>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</si>
  <si>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</si>
  <si>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</si>
  <si>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</si>
  <si>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</si>
  <si>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</si>
  <si>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</si>
  <si>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</si>
  <si>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</si>
  <si>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</si>
  <si>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</si>
  <si>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</si>
  <si>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</si>
  <si>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</si>
  <si>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</si>
  <si>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</si>
  <si>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</si>
  <si>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</si>
  <si>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</si>
  <si>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Apr</t>
  </si>
  <si>
    <t>Years</t>
  </si>
  <si>
    <t>Arabica</t>
  </si>
  <si>
    <t>Excelsa</t>
  </si>
  <si>
    <t>Liberica</t>
  </si>
  <si>
    <t>Robusta</t>
  </si>
  <si>
    <t>Sum of Sales</t>
  </si>
  <si>
    <t>Jan</t>
  </si>
  <si>
    <t>Feb</t>
  </si>
  <si>
    <t>Mar</t>
  </si>
  <si>
    <t>May</t>
  </si>
  <si>
    <t>Jun</t>
  </si>
  <si>
    <t>Jul</t>
  </si>
  <si>
    <t>Aug</t>
  </si>
  <si>
    <t>Sep</t>
  </si>
  <si>
    <t>Oct</t>
  </si>
  <si>
    <t>Nov</t>
  </si>
  <si>
    <t>Dec</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</si>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</sst>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1" fontId="0" fillId="0" borderId="0" xfId="0" applyNumberFormat="1"/>
    <xf numFmtId="168" fontId="0" fillId="0" borderId="0" xfId="0" applyNumberFormat="1"/>
  </cellXfs>
  <cellStyles count="1">
    <cellStyle name="Normal" xfId="0" builtinId="0"/>
  </cellStyles>
  <dxfs count="18">
    <dxf>
      <numFmt numFmtId="0" formatCode="General"/>
    </dxf>
    <dxf>
      <numFmt numFmtId="167" formatCode="_-[$$-409]* #,##0.00_ ;_-[$$-409]* \-#,##0.00\ ;_-[$$-409]* &quot;-&quot;??_ ;_-@_ "/>
    </dxf>
    <dxf>
      <numFmt numFmtId="167" formatCode="_-[$$-409]* #,##0.00_ ;_-[$$-409]* \-#,##0.00\ ;_-[$$-409]* &quot;-&quot;??_ ;_-@_ "/>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ont>
        <b/>
        <i val="0"/>
        <sz val="11"/>
        <color theme="0"/>
        <name val="Agency FB"/>
        <family val="2"/>
        <scheme val="none"/>
      </font>
      <fill>
        <patternFill patternType="solid">
          <fgColor theme="0"/>
          <bgColor rgb="FF4236DE"/>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name val="Calibri"/>
        <family val="2"/>
        <scheme val="minor"/>
      </font>
    </dxf>
    <dxf>
      <font>
        <b val="0"/>
        <i val="0"/>
        <sz val="11"/>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name val="Calibri"/>
        <family val="2"/>
        <scheme val="minor"/>
      </font>
    </dxf>
    <dxf>
      <font>
        <b val="0"/>
        <i val="0"/>
        <color theme="0"/>
        <name val="Calibri"/>
        <family val="2"/>
        <scheme val="minor"/>
      </font>
      <fill>
        <patternFill>
          <bgColor rgb="FF3C1464"/>
        </patternFill>
      </fill>
    </dxf>
  </dxfs>
  <tableStyles count="3" defaultTableStyle="TableStyleMedium2" defaultPivotStyle="PivotStyleMedium9">
    <tableStyle name="Purple Slicer" pivot="0" table="0" count="9" xr9:uid="{80694B93-37E2-4088-9996-F7720C5F32EF}">
      <tableStyleElement type="wholeTable" dxfId="17"/>
      <tableStyleElement type="headerRow" dxfId="16"/>
    </tableStyle>
    <tableStyle name="Purple timeline style" pivot="0" table="0" count="8" xr9:uid="{895314AE-C16E-400D-B122-751E90D63032}">
      <tableStyleElement type="wholeTable" dxfId="15"/>
      <tableStyleElement type="headerRow" dxfId="14"/>
    </tableStyle>
    <tableStyle name="Purple Timeline Stylr" pivot="0" table="0" count="8" xr9:uid="{AD817888-8E78-4EFB-A938-7F3A92EC7718}">
      <tableStyleElement type="wholeTable" dxfId="13"/>
      <tableStyleElement type="headerRow" dxfId="12"/>
    </tableStyle>
  </tableStyles>
  <colors>
    <mruColors>
      <color rgb="FF3C1464"/>
      <color rgb="FFCCFFCC"/>
      <color rgb="FFCCFF99"/>
      <color rgb="FFE9C3F3"/>
      <color rgb="FF3CFFFF"/>
      <color rgb="FF9650DE"/>
      <color rgb="FF4236DE"/>
      <color rgb="FF1E1684"/>
      <color rgb="FF3D336F"/>
      <color rgb="FFDB9CEC"/>
    </mruColors>
  </colors>
  <extLst>
    <ext xmlns:x14="http://schemas.microsoft.com/office/spreadsheetml/2009/9/main" uri="{46F421CA-312F-682f-3DD2-61675219B42D}">
      <x14:dxfs count="6">
        <dxf>
          <border>
            <left style="thin">
              <color theme="0" tint="-0.34998626667073579"/>
            </left>
            <right style="thin">
              <color theme="0" tint="-0.34998626667073579"/>
            </right>
            <top style="thin">
              <color theme="0" tint="-0.34998626667073579"/>
            </top>
            <bottom style="thin">
              <color theme="0" tint="-0.34998626667073579"/>
            </bottom>
          </border>
        </dxf>
        <dxf>
          <border>
            <left style="thin">
              <color theme="0" tint="-0.34998626667073579"/>
            </left>
            <right style="thin">
              <color theme="0" tint="-0.34998626667073579"/>
            </right>
            <top style="thin">
              <color theme="0" tint="-0.34998626667073579"/>
            </top>
            <bottom style="thin">
              <color theme="0" tint="-0.34998626667073579"/>
            </bottom>
          </border>
        </dxf>
        <dxf>
          <font>
            <b/>
            <i val="0"/>
            <color theme="0"/>
            <name val="Calibri"/>
            <family val="2"/>
            <scheme val="minor"/>
          </font>
          <border>
            <left style="thin">
              <color theme="0" tint="-0.14996795556505021"/>
            </left>
            <right style="thin">
              <color theme="0" tint="-0.14996795556505021"/>
            </right>
            <top style="thin">
              <color theme="0" tint="-0.14996795556505021"/>
            </top>
            <bottom style="thin">
              <color theme="0" tint="-0.14996795556505021"/>
            </bottom>
          </border>
        </dxf>
        <dxf>
          <font>
            <b/>
            <i val="0"/>
            <color theme="0"/>
            <name val="Calibri"/>
            <family val="2"/>
            <scheme val="minor"/>
          </font>
          <border diagonalDown="1">
            <left style="thin">
              <color theme="0"/>
            </left>
            <right style="thin">
              <color theme="0"/>
            </right>
            <top style="thin">
              <color theme="0"/>
            </top>
            <bottom style="thin">
              <color theme="0"/>
            </bottom>
            <diagonal style="thin">
              <color theme="0"/>
            </diagonal>
          </border>
        </dxf>
        <dxf>
          <font>
            <b val="0"/>
            <i val="0"/>
            <strike/>
            <name val="Calibri"/>
            <family val="2"/>
            <scheme val="minor"/>
          </font>
          <border>
            <left style="thin">
              <color theme="0" tint="-0.14996795556505021"/>
            </left>
            <right style="thin">
              <color theme="0" tint="-0.14996795556505021"/>
            </right>
            <top style="thin">
              <color theme="0" tint="-0.14996795556505021"/>
            </top>
            <bottom style="thin">
              <color theme="0" tint="-0.14996795556505021"/>
            </bottom>
          </border>
        </dxf>
        <dxf>
          <font>
            <b val="0"/>
            <i val="0"/>
            <strike/>
            <color theme="0" tint="-0.14996795556505021"/>
            <name val="Calibri"/>
            <family val="2"/>
            <scheme val="minor"/>
          </font>
          <border>
            <left style="thin">
              <color theme="0" tint="-0.14996795556505021"/>
            </left>
            <right style="thin">
              <color theme="0" tint="-0.14996795556505021"/>
            </right>
            <top style="thin">
              <color theme="0" tint="-0.14996795556505021"/>
            </top>
            <bottom style="thin">
              <color theme="0" tint="-0.14996795556505021"/>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theme="0" tint="-4.9989318521683403E-2"/>
            </patternFill>
          </fill>
        </dxf>
        <dxf>
          <fill>
            <patternFill patternType="solid">
              <fgColor theme="0"/>
              <bgColor rgb="FF9650DE"/>
            </patternFill>
          </fill>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Purple Timeline Stylr">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6"/>
  </c:pivotSource>
  <c:chart>
    <c:title>
      <c:tx>
        <c:rich>
          <a:bodyPr rot="0" spcFirstLastPara="1" vertOverflow="ellipsis" vert="horz" wrap="square" anchor="ctr" anchorCtr="1"/>
          <a:lstStyle/>
          <a:p>
            <a:pPr>
              <a:defRPr sz="1400" b="0" i="0" u="none" strike="noStrike" kern="1200" spc="0" baseline="0">
                <a:solidFill>
                  <a:srgbClr val="3D336F"/>
                </a:solidFill>
                <a:latin typeface="+mn-lt"/>
                <a:ea typeface="+mn-ea"/>
                <a:cs typeface="+mn-cs"/>
              </a:defRPr>
            </a:pPr>
            <a:r>
              <a:rPr lang="en-IN"/>
              <a:t>Total</a:t>
            </a:r>
            <a:r>
              <a:rPr lang="en-IN" baseline="0"/>
              <a:t> Elements Overtime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D336F"/>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D336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D336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D336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D336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D336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D336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D336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D336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D336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D336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D336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D336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471-4372-B3DF-0D995149525C}"/>
            </c:ext>
          </c:extLst>
        </c:ser>
        <c:ser>
          <c:idx val="1"/>
          <c:order val="1"/>
          <c:tx>
            <c:strRef>
              <c:f>'Total Sales'!$D$3:$D$4</c:f>
              <c:strCache>
                <c:ptCount val="1"/>
                <c:pt idx="0">
                  <c:v>Excelsa</c:v>
                </c:pt>
              </c:strCache>
            </c:strRef>
          </c:tx>
          <c:spPr>
            <a:ln w="28575" cap="rnd">
              <a:solidFill>
                <a:schemeClr val="accent2">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471-4372-B3DF-0D995149525C}"/>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471-4372-B3DF-0D995149525C}"/>
            </c:ext>
          </c:extLst>
        </c:ser>
        <c:ser>
          <c:idx val="3"/>
          <c:order val="3"/>
          <c:tx>
            <c:strRef>
              <c:f>'Total Sales'!$F$3:$F$4</c:f>
              <c:strCache>
                <c:ptCount val="1"/>
                <c:pt idx="0">
                  <c:v>Robusta</c:v>
                </c:pt>
              </c:strCache>
            </c:strRef>
          </c:tx>
          <c:spPr>
            <a:ln w="28575" cap="rnd">
              <a:solidFill>
                <a:srgbClr val="C0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471-4372-B3DF-0D995149525C}"/>
            </c:ext>
          </c:extLst>
        </c:ser>
        <c:dLbls>
          <c:showLegendKey val="0"/>
          <c:showVal val="0"/>
          <c:showCatName val="0"/>
          <c:showSerName val="0"/>
          <c:showPercent val="0"/>
          <c:showBubbleSize val="0"/>
        </c:dLbls>
        <c:smooth val="0"/>
        <c:axId val="1187814240"/>
        <c:axId val="1187817568"/>
      </c:lineChart>
      <c:catAx>
        <c:axId val="118781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D336F"/>
                </a:solidFill>
                <a:latin typeface="+mn-lt"/>
                <a:ea typeface="+mn-ea"/>
                <a:cs typeface="+mn-cs"/>
              </a:defRPr>
            </a:pPr>
            <a:endParaRPr lang="en-US"/>
          </a:p>
        </c:txPr>
        <c:crossAx val="1187817568"/>
        <c:crosses val="autoZero"/>
        <c:auto val="1"/>
        <c:lblAlgn val="ctr"/>
        <c:lblOffset val="100"/>
        <c:noMultiLvlLbl val="0"/>
      </c:catAx>
      <c:valAx>
        <c:axId val="118781756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D336F"/>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D336F"/>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D336F"/>
                </a:solidFill>
                <a:latin typeface="+mn-lt"/>
                <a:ea typeface="+mn-ea"/>
                <a:cs typeface="+mn-cs"/>
              </a:defRPr>
            </a:pPr>
            <a:endParaRPr lang="en-US"/>
          </a:p>
        </c:txPr>
        <c:crossAx val="1187814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D336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9C3F3"/>
    </a:solidFill>
    <a:ln w="9525" cap="flat" cmpd="sng" algn="ctr">
      <a:solidFill>
        <a:schemeClr val="tx1">
          <a:lumMod val="15000"/>
          <a:lumOff val="85000"/>
        </a:schemeClr>
      </a:solidFill>
      <a:round/>
    </a:ln>
    <a:effectLst/>
  </c:spPr>
  <c:txPr>
    <a:bodyPr/>
    <a:lstStyle/>
    <a:p>
      <a:pPr>
        <a:defRPr>
          <a:solidFill>
            <a:srgbClr val="3D336F"/>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Customers!Total Sales</c:name>
    <c:fmtId val="1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5400">
            <a:solidFill>
              <a:schemeClr val="bg1">
                <a:lumMod val="95000"/>
              </a:schemeClr>
            </a:solidFill>
          </a:ln>
          <a:effectLst/>
        </c:spPr>
      </c:pivotFmt>
      <c:pivotFmt>
        <c:idx val="2"/>
        <c:spPr>
          <a:solidFill>
            <a:srgbClr val="CCFFCC"/>
          </a:solidFill>
          <a:ln w="25400">
            <a:solidFill>
              <a:schemeClr val="bg1">
                <a:lumMod val="95000"/>
              </a:schemeClr>
            </a:solidFill>
          </a:ln>
          <a:effectLst/>
        </c:spPr>
      </c:pivotFmt>
      <c:pivotFmt>
        <c:idx val="3"/>
        <c:spPr>
          <a:solidFill>
            <a:schemeClr val="accent6">
              <a:lumMod val="75000"/>
            </a:schemeClr>
          </a:solidFill>
          <a:ln w="25400">
            <a:solidFill>
              <a:schemeClr val="bg1">
                <a:lumMod val="95000"/>
              </a:schemeClr>
            </a:solidFill>
          </a:ln>
          <a:effectLst/>
        </c:spPr>
      </c:pivotFmt>
      <c:pivotFmt>
        <c:idx val="4"/>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CFFCC"/>
          </a:solidFill>
          <a:ln w="25400">
            <a:solidFill>
              <a:schemeClr val="bg1">
                <a:lumMod val="95000"/>
              </a:schemeClr>
            </a:solidFill>
          </a:ln>
          <a:effectLst/>
        </c:spPr>
      </c:pivotFmt>
      <c:pivotFmt>
        <c:idx val="6"/>
        <c:spPr>
          <a:solidFill>
            <a:schemeClr val="accent6">
              <a:lumMod val="50000"/>
            </a:schemeClr>
          </a:solidFill>
          <a:ln w="25400">
            <a:solidFill>
              <a:schemeClr val="bg1">
                <a:lumMod val="95000"/>
              </a:schemeClr>
            </a:solidFill>
          </a:ln>
          <a:effectLst/>
        </c:spPr>
      </c:pivotFmt>
      <c:pivotFmt>
        <c:idx val="7"/>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6">
                <a:lumMod val="75000"/>
              </a:schemeClr>
            </a:solidFill>
            <a:ln w="25400">
              <a:solidFill>
                <a:schemeClr val="bg1">
                  <a:lumMod val="95000"/>
                </a:schemeClr>
              </a:solidFill>
            </a:ln>
            <a:effectLst/>
          </c:spPr>
          <c:invertIfNegative val="0"/>
          <c:dPt>
            <c:idx val="0"/>
            <c:invertIfNegative val="0"/>
            <c:bubble3D val="0"/>
            <c:extLst>
              <c:ext xmlns:c16="http://schemas.microsoft.com/office/drawing/2014/chart" uri="{C3380CC4-5D6E-409C-BE32-E72D297353CC}">
                <c16:uniqueId val="{00000000-6861-427F-99A4-100B4DF74819}"/>
              </c:ext>
            </c:extLst>
          </c:dPt>
          <c:dPt>
            <c:idx val="2"/>
            <c:invertIfNegative val="0"/>
            <c:bubble3D val="0"/>
            <c:extLst>
              <c:ext xmlns:c16="http://schemas.microsoft.com/office/drawing/2014/chart" uri="{C3380CC4-5D6E-409C-BE32-E72D297353CC}">
                <c16:uniqueId val="{00000001-6861-427F-99A4-100B4DF7481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6861-427F-99A4-100B4DF74819}"/>
            </c:ext>
          </c:extLst>
        </c:ser>
        <c:dLbls>
          <c:dLblPos val="outEnd"/>
          <c:showLegendKey val="0"/>
          <c:showVal val="1"/>
          <c:showCatName val="0"/>
          <c:showSerName val="0"/>
          <c:showPercent val="0"/>
          <c:showBubbleSize val="0"/>
        </c:dLbls>
        <c:gapWidth val="182"/>
        <c:axId val="1851952160"/>
        <c:axId val="2044190912"/>
      </c:barChart>
      <c:catAx>
        <c:axId val="1851952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44190912"/>
        <c:crosses val="autoZero"/>
        <c:auto val="1"/>
        <c:lblAlgn val="ctr"/>
        <c:lblOffset val="100"/>
        <c:noMultiLvlLbl val="0"/>
      </c:catAx>
      <c:valAx>
        <c:axId val="2044190912"/>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51952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9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Chart!Total Sales</c:name>
    <c:fmtId val="1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5400">
            <a:solidFill>
              <a:schemeClr val="bg1">
                <a:lumMod val="95000"/>
              </a:schemeClr>
            </a:solidFill>
          </a:ln>
          <a:effectLst/>
        </c:spPr>
      </c:pivotFmt>
      <c:pivotFmt>
        <c:idx val="2"/>
        <c:spPr>
          <a:solidFill>
            <a:srgbClr val="CCFFCC"/>
          </a:solidFill>
          <a:ln w="25400">
            <a:solidFill>
              <a:schemeClr val="bg1">
                <a:lumMod val="95000"/>
              </a:schemeClr>
            </a:solidFill>
          </a:ln>
          <a:effectLst/>
        </c:spPr>
      </c:pivotFmt>
      <c:pivotFmt>
        <c:idx val="3"/>
        <c:spPr>
          <a:solidFill>
            <a:schemeClr val="accent6">
              <a:lumMod val="75000"/>
            </a:schemeClr>
          </a:solidFill>
          <a:ln w="25400">
            <a:solidFill>
              <a:schemeClr val="bg1">
                <a:lumMod val="95000"/>
              </a:schemeClr>
            </a:solidFill>
          </a:ln>
          <a:effectLst/>
        </c:spPr>
      </c:pivotFmt>
      <c:pivotFmt>
        <c:idx val="4"/>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CFFCC"/>
          </a:solidFill>
          <a:ln w="25400">
            <a:solidFill>
              <a:schemeClr val="bg1">
                <a:lumMod val="95000"/>
              </a:schemeClr>
            </a:solidFill>
          </a:ln>
          <a:effectLst/>
        </c:spPr>
      </c:pivotFmt>
      <c:pivotFmt>
        <c:idx val="6"/>
        <c:spPr>
          <a:solidFill>
            <a:schemeClr val="accent6">
              <a:lumMod val="50000"/>
            </a:schemeClr>
          </a:solidFill>
          <a:ln w="25400">
            <a:solidFill>
              <a:schemeClr val="bg1">
                <a:lumMod val="95000"/>
              </a:schemeClr>
            </a:solidFill>
          </a:ln>
          <a:effectLst/>
        </c:spPr>
      </c:pivotFmt>
      <c:pivotFmt>
        <c:idx val="7"/>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CCFFCC"/>
          </a:solidFill>
          <a:ln w="25400">
            <a:solidFill>
              <a:schemeClr val="bg1">
                <a:lumMod val="95000"/>
              </a:schemeClr>
            </a:solidFill>
          </a:ln>
          <a:effectLst/>
        </c:spPr>
      </c:pivotFmt>
      <c:pivotFmt>
        <c:idx val="9"/>
        <c:spPr>
          <a:solidFill>
            <a:schemeClr val="accent6">
              <a:lumMod val="50000"/>
            </a:schemeClr>
          </a:solidFill>
          <a:ln w="25400">
            <a:solidFill>
              <a:schemeClr val="bg1">
                <a:lumMod val="95000"/>
              </a:schemeClr>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6">
                <a:lumMod val="75000"/>
              </a:schemeClr>
            </a:solidFill>
            <a:ln w="25400">
              <a:solidFill>
                <a:schemeClr val="bg1">
                  <a:lumMod val="95000"/>
                </a:schemeClr>
              </a:solidFill>
            </a:ln>
            <a:effectLst/>
          </c:spPr>
          <c:invertIfNegative val="0"/>
          <c:dPt>
            <c:idx val="0"/>
            <c:invertIfNegative val="0"/>
            <c:bubble3D val="0"/>
            <c:spPr>
              <a:solidFill>
                <a:srgbClr val="CCFFCC"/>
              </a:solidFill>
              <a:ln w="25400">
                <a:solidFill>
                  <a:schemeClr val="bg1">
                    <a:lumMod val="95000"/>
                  </a:schemeClr>
                </a:solidFill>
              </a:ln>
              <a:effectLst/>
            </c:spPr>
            <c:extLst>
              <c:ext xmlns:c16="http://schemas.microsoft.com/office/drawing/2014/chart" uri="{C3380CC4-5D6E-409C-BE32-E72D297353CC}">
                <c16:uniqueId val="{00000001-CB12-4EE2-B3F5-992DDC2A4FB8}"/>
              </c:ext>
            </c:extLst>
          </c:dPt>
          <c:dPt>
            <c:idx val="2"/>
            <c:invertIfNegative val="0"/>
            <c:bubble3D val="0"/>
            <c:spPr>
              <a:solidFill>
                <a:schemeClr val="accent6">
                  <a:lumMod val="50000"/>
                </a:schemeClr>
              </a:solidFill>
              <a:ln w="25400">
                <a:solidFill>
                  <a:schemeClr val="bg1">
                    <a:lumMod val="95000"/>
                  </a:schemeClr>
                </a:solidFill>
              </a:ln>
              <a:effectLst/>
            </c:spPr>
            <c:extLst>
              <c:ext xmlns:c16="http://schemas.microsoft.com/office/drawing/2014/chart" uri="{C3380CC4-5D6E-409C-BE32-E72D297353CC}">
                <c16:uniqueId val="{00000003-CB12-4EE2-B3F5-992DDC2A4F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CB12-4EE2-B3F5-992DDC2A4FB8}"/>
            </c:ext>
          </c:extLst>
        </c:ser>
        <c:dLbls>
          <c:dLblPos val="outEnd"/>
          <c:showLegendKey val="0"/>
          <c:showVal val="1"/>
          <c:showCatName val="0"/>
          <c:showSerName val="0"/>
          <c:showPercent val="0"/>
          <c:showBubbleSize val="0"/>
        </c:dLbls>
        <c:gapWidth val="182"/>
        <c:axId val="1851952160"/>
        <c:axId val="2044190912"/>
      </c:barChart>
      <c:catAx>
        <c:axId val="1851952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44190912"/>
        <c:crosses val="autoZero"/>
        <c:auto val="1"/>
        <c:lblAlgn val="ctr"/>
        <c:lblOffset val="100"/>
        <c:noMultiLvlLbl val="0"/>
      </c:catAx>
      <c:valAx>
        <c:axId val="2044190912"/>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51952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9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1"/>
  </c:pivotSource>
  <c:chart>
    <c:title>
      <c:tx>
        <c:rich>
          <a:bodyPr rot="0" spcFirstLastPara="1" vertOverflow="ellipsis" vert="horz" wrap="square" anchor="ctr" anchorCtr="1"/>
          <a:lstStyle/>
          <a:p>
            <a:pPr>
              <a:defRPr sz="1400" b="0" i="0" u="none" strike="noStrike" kern="1200" spc="0" baseline="0">
                <a:solidFill>
                  <a:srgbClr val="3D336F"/>
                </a:solidFill>
                <a:latin typeface="+mn-lt"/>
                <a:ea typeface="+mn-ea"/>
                <a:cs typeface="+mn-cs"/>
              </a:defRPr>
            </a:pPr>
            <a:r>
              <a:rPr lang="en-IN"/>
              <a:t>Total</a:t>
            </a:r>
            <a:r>
              <a:rPr lang="en-IN" baseline="0"/>
              <a:t> Elements Overtime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D336F"/>
              </a:solidFill>
              <a:latin typeface="+mn-lt"/>
              <a:ea typeface="+mn-ea"/>
              <a:cs typeface="+mn-cs"/>
            </a:defRPr>
          </a:pPr>
          <a:endParaRPr lang="en-US"/>
        </a:p>
      </c:txPr>
    </c:title>
    <c:autoTitleDeleted val="0"/>
    <c:pivotFmts>
      <c:pivotFmt>
        <c:idx val="0"/>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D336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D336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D336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D336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7-9B67-4248-BC1D-F830C9E06538}"/>
            </c:ext>
          </c:extLst>
        </c:ser>
        <c:ser>
          <c:idx val="1"/>
          <c:order val="1"/>
          <c:tx>
            <c:strRef>
              <c:f>'Total Sales'!$D$3:$D$4</c:f>
              <c:strCache>
                <c:ptCount val="1"/>
                <c:pt idx="0">
                  <c:v>Excelsa</c:v>
                </c:pt>
              </c:strCache>
            </c:strRef>
          </c:tx>
          <c:spPr>
            <a:ln w="28575" cap="rnd">
              <a:solidFill>
                <a:schemeClr val="accent2">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8-9B67-4248-BC1D-F830C9E06538}"/>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9-9B67-4248-BC1D-F830C9E06538}"/>
            </c:ext>
          </c:extLst>
        </c:ser>
        <c:ser>
          <c:idx val="3"/>
          <c:order val="3"/>
          <c:tx>
            <c:strRef>
              <c:f>'Total Sales'!$F$3:$F$4</c:f>
              <c:strCache>
                <c:ptCount val="1"/>
                <c:pt idx="0">
                  <c:v>Robusta</c:v>
                </c:pt>
              </c:strCache>
            </c:strRef>
          </c:tx>
          <c:spPr>
            <a:ln w="28575" cap="rnd">
              <a:solidFill>
                <a:srgbClr val="C0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A-9B67-4248-BC1D-F830C9E06538}"/>
            </c:ext>
          </c:extLst>
        </c:ser>
        <c:dLbls>
          <c:showLegendKey val="0"/>
          <c:showVal val="0"/>
          <c:showCatName val="0"/>
          <c:showSerName val="0"/>
          <c:showPercent val="0"/>
          <c:showBubbleSize val="0"/>
        </c:dLbls>
        <c:smooth val="0"/>
        <c:axId val="1187814240"/>
        <c:axId val="1187817568"/>
      </c:lineChart>
      <c:catAx>
        <c:axId val="118781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D336F"/>
                </a:solidFill>
                <a:latin typeface="+mn-lt"/>
                <a:ea typeface="+mn-ea"/>
                <a:cs typeface="+mn-cs"/>
              </a:defRPr>
            </a:pPr>
            <a:endParaRPr lang="en-US"/>
          </a:p>
        </c:txPr>
        <c:crossAx val="1187817568"/>
        <c:crosses val="autoZero"/>
        <c:auto val="1"/>
        <c:lblAlgn val="ctr"/>
        <c:lblOffset val="100"/>
        <c:noMultiLvlLbl val="0"/>
      </c:catAx>
      <c:valAx>
        <c:axId val="118781756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D336F"/>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D336F"/>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D336F"/>
                </a:solidFill>
                <a:latin typeface="+mn-lt"/>
                <a:ea typeface="+mn-ea"/>
                <a:cs typeface="+mn-cs"/>
              </a:defRPr>
            </a:pPr>
            <a:endParaRPr lang="en-US"/>
          </a:p>
        </c:txPr>
        <c:crossAx val="1187814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D336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9C3F3"/>
    </a:solidFill>
    <a:ln w="9525" cap="flat" cmpd="sng" algn="ctr">
      <a:solidFill>
        <a:schemeClr val="tx1">
          <a:lumMod val="15000"/>
          <a:lumOff val="85000"/>
        </a:schemeClr>
      </a:solidFill>
      <a:round/>
    </a:ln>
    <a:effectLst/>
  </c:spPr>
  <c:txPr>
    <a:bodyPr/>
    <a:lstStyle/>
    <a:p>
      <a:pPr>
        <a:defRPr>
          <a:solidFill>
            <a:srgbClr val="3D336F"/>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Chart!Total Sales</c:name>
    <c:fmtId val="1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5400">
            <a:solidFill>
              <a:schemeClr val="bg1">
                <a:lumMod val="95000"/>
              </a:schemeClr>
            </a:solidFill>
          </a:ln>
          <a:effectLst/>
        </c:spPr>
      </c:pivotFmt>
      <c:pivotFmt>
        <c:idx val="2"/>
        <c:spPr>
          <a:solidFill>
            <a:srgbClr val="CCFFCC"/>
          </a:solidFill>
          <a:ln w="25400">
            <a:solidFill>
              <a:schemeClr val="bg1">
                <a:lumMod val="95000"/>
              </a:schemeClr>
            </a:solidFill>
          </a:ln>
          <a:effectLst/>
        </c:spPr>
      </c:pivotFmt>
      <c:pivotFmt>
        <c:idx val="3"/>
        <c:spPr>
          <a:solidFill>
            <a:schemeClr val="accent6">
              <a:lumMod val="75000"/>
            </a:schemeClr>
          </a:solidFill>
          <a:ln w="25400">
            <a:solidFill>
              <a:schemeClr val="bg1">
                <a:lumMod val="95000"/>
              </a:schemeClr>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6">
                <a:lumMod val="75000"/>
              </a:schemeClr>
            </a:solidFill>
            <a:ln w="25400">
              <a:solidFill>
                <a:schemeClr val="bg1">
                  <a:lumMod val="95000"/>
                </a:schemeClr>
              </a:solidFill>
            </a:ln>
            <a:effectLst/>
          </c:spPr>
          <c:invertIfNegative val="0"/>
          <c:dPt>
            <c:idx val="0"/>
            <c:invertIfNegative val="0"/>
            <c:bubble3D val="0"/>
            <c:spPr>
              <a:solidFill>
                <a:srgbClr val="CCFFCC"/>
              </a:solidFill>
              <a:ln w="25400">
                <a:solidFill>
                  <a:schemeClr val="bg1">
                    <a:lumMod val="95000"/>
                  </a:schemeClr>
                </a:solidFill>
              </a:ln>
              <a:effectLst/>
            </c:spPr>
            <c:extLst>
              <c:ext xmlns:c16="http://schemas.microsoft.com/office/drawing/2014/chart" uri="{C3380CC4-5D6E-409C-BE32-E72D297353CC}">
                <c16:uniqueId val="{00000004-A0F5-4210-82C0-BE0C3C738E84}"/>
              </c:ext>
            </c:extLst>
          </c:dPt>
          <c:dPt>
            <c:idx val="2"/>
            <c:invertIfNegative val="0"/>
            <c:bubble3D val="0"/>
            <c:spPr>
              <a:solidFill>
                <a:schemeClr val="accent6">
                  <a:lumMod val="50000"/>
                </a:schemeClr>
              </a:solidFill>
              <a:ln w="25400">
                <a:solidFill>
                  <a:schemeClr val="bg1">
                    <a:lumMod val="95000"/>
                  </a:schemeClr>
                </a:solidFill>
              </a:ln>
              <a:effectLst/>
            </c:spPr>
            <c:extLst>
              <c:ext xmlns:c16="http://schemas.microsoft.com/office/drawing/2014/chart" uri="{C3380CC4-5D6E-409C-BE32-E72D297353CC}">
                <c16:uniqueId val="{00000002-5D1A-4D22-9BB1-8F6DAC8978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5D1A-4D22-9BB1-8F6DAC89780F}"/>
            </c:ext>
          </c:extLst>
        </c:ser>
        <c:dLbls>
          <c:dLblPos val="outEnd"/>
          <c:showLegendKey val="0"/>
          <c:showVal val="1"/>
          <c:showCatName val="0"/>
          <c:showSerName val="0"/>
          <c:showPercent val="0"/>
          <c:showBubbleSize val="0"/>
        </c:dLbls>
        <c:gapWidth val="182"/>
        <c:axId val="1851952160"/>
        <c:axId val="2044190912"/>
      </c:barChart>
      <c:catAx>
        <c:axId val="1851952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44190912"/>
        <c:crosses val="autoZero"/>
        <c:auto val="1"/>
        <c:lblAlgn val="ctr"/>
        <c:lblOffset val="100"/>
        <c:noMultiLvlLbl val="0"/>
      </c:catAx>
      <c:valAx>
        <c:axId val="2044190912"/>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51952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9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Customers!Total Sales</c:name>
    <c:fmtId val="1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5400">
            <a:solidFill>
              <a:schemeClr val="bg1">
                <a:lumMod val="95000"/>
              </a:schemeClr>
            </a:solidFill>
          </a:ln>
          <a:effectLst/>
        </c:spPr>
      </c:pivotFmt>
      <c:pivotFmt>
        <c:idx val="2"/>
        <c:spPr>
          <a:solidFill>
            <a:srgbClr val="CCFFCC"/>
          </a:solidFill>
          <a:ln w="25400">
            <a:solidFill>
              <a:schemeClr val="bg1">
                <a:lumMod val="95000"/>
              </a:schemeClr>
            </a:solidFill>
          </a:ln>
          <a:effectLst/>
        </c:spPr>
      </c:pivotFmt>
      <c:pivotFmt>
        <c:idx val="3"/>
        <c:spPr>
          <a:solidFill>
            <a:schemeClr val="accent6">
              <a:lumMod val="75000"/>
            </a:schemeClr>
          </a:solidFill>
          <a:ln w="25400">
            <a:solidFill>
              <a:schemeClr val="bg1">
                <a:lumMod val="95000"/>
              </a:schemeClr>
            </a:solidFill>
          </a:ln>
          <a:effectLst/>
        </c:spPr>
      </c:pivotFmt>
      <c:pivotFmt>
        <c:idx val="4"/>
        <c:spPr>
          <a:solidFill>
            <a:schemeClr val="accent6">
              <a:lumMod val="75000"/>
            </a:schemeClr>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CFFCC"/>
          </a:solidFill>
          <a:ln w="25400">
            <a:solidFill>
              <a:schemeClr val="bg1">
                <a:lumMod val="95000"/>
              </a:schemeClr>
            </a:solidFill>
          </a:ln>
          <a:effectLst/>
        </c:spPr>
      </c:pivotFmt>
      <c:pivotFmt>
        <c:idx val="6"/>
        <c:spPr>
          <a:solidFill>
            <a:schemeClr val="accent6">
              <a:lumMod val="50000"/>
            </a:schemeClr>
          </a:solidFill>
          <a:ln w="25400">
            <a:solidFill>
              <a:schemeClr val="bg1">
                <a:lumMod val="95000"/>
              </a:schemeClr>
            </a:solidFill>
          </a:ln>
          <a:effectLst/>
        </c:spPr>
      </c:pivotFmt>
    </c:pivotFmts>
    <c:plotArea>
      <c:layout/>
      <c:barChart>
        <c:barDir val="bar"/>
        <c:grouping val="clustered"/>
        <c:varyColors val="0"/>
        <c:ser>
          <c:idx val="0"/>
          <c:order val="0"/>
          <c:tx>
            <c:strRef>
              <c:f>'Top 5 Customers'!$B$3</c:f>
              <c:strCache>
                <c:ptCount val="1"/>
                <c:pt idx="0">
                  <c:v>Total</c:v>
                </c:pt>
              </c:strCache>
            </c:strRef>
          </c:tx>
          <c:spPr>
            <a:solidFill>
              <a:schemeClr val="accent6">
                <a:lumMod val="75000"/>
              </a:schemeClr>
            </a:solidFill>
            <a:ln w="25400">
              <a:solidFill>
                <a:schemeClr val="bg1">
                  <a:lumMod val="95000"/>
                </a:schemeClr>
              </a:solidFill>
            </a:ln>
            <a:effectLst/>
          </c:spPr>
          <c:invertIfNegative val="0"/>
          <c:dPt>
            <c:idx val="0"/>
            <c:invertIfNegative val="0"/>
            <c:bubble3D val="0"/>
            <c:extLst>
              <c:ext xmlns:c16="http://schemas.microsoft.com/office/drawing/2014/chart" uri="{C3380CC4-5D6E-409C-BE32-E72D297353CC}">
                <c16:uniqueId val="{00000001-6FEF-4831-AE06-E86E7728F556}"/>
              </c:ext>
            </c:extLst>
          </c:dPt>
          <c:dPt>
            <c:idx val="2"/>
            <c:invertIfNegative val="0"/>
            <c:bubble3D val="0"/>
            <c:extLst>
              <c:ext xmlns:c16="http://schemas.microsoft.com/office/drawing/2014/chart" uri="{C3380CC4-5D6E-409C-BE32-E72D297353CC}">
                <c16:uniqueId val="{00000003-6FEF-4831-AE06-E86E7728F55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4-6FEF-4831-AE06-E86E7728F556}"/>
            </c:ext>
          </c:extLst>
        </c:ser>
        <c:dLbls>
          <c:dLblPos val="outEnd"/>
          <c:showLegendKey val="0"/>
          <c:showVal val="1"/>
          <c:showCatName val="0"/>
          <c:showSerName val="0"/>
          <c:showPercent val="0"/>
          <c:showBubbleSize val="0"/>
        </c:dLbls>
        <c:gapWidth val="182"/>
        <c:axId val="1851952160"/>
        <c:axId val="2044190912"/>
      </c:barChart>
      <c:catAx>
        <c:axId val="1851952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44190912"/>
        <c:crosses val="autoZero"/>
        <c:auto val="1"/>
        <c:lblAlgn val="ctr"/>
        <c:lblOffset val="100"/>
        <c:noMultiLvlLbl val="0"/>
      </c:catAx>
      <c:valAx>
        <c:axId val="2044190912"/>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851952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9C3F3"/>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598714</xdr:colOff>
      <xdr:row>5</xdr:row>
      <xdr:rowOff>32657</xdr:rowOff>
    </xdr:to>
    <xdr:sp macro="" textlink="">
      <xdr:nvSpPr>
        <xdr:cNvPr id="4" name="Rectangle 3">
          <a:extLst>
            <a:ext uri="{FF2B5EF4-FFF2-40B4-BE49-F238E27FC236}">
              <a16:creationId xmlns:a16="http://schemas.microsoft.com/office/drawing/2014/main" id="{24E77206-42C4-49B1-AC6C-1CB913B39417}"/>
            </a:ext>
          </a:extLst>
        </xdr:cNvPr>
        <xdr:cNvSpPr/>
      </xdr:nvSpPr>
      <xdr:spPr>
        <a:xfrm>
          <a:off x="125506" y="62753"/>
          <a:ext cx="15229114" cy="749833"/>
        </a:xfrm>
        <a:prstGeom prst="rect">
          <a:avLst/>
        </a:prstGeom>
        <a:solidFill>
          <a:srgbClr val="3C1464"/>
        </a:solidFill>
        <a:ln>
          <a:solidFill>
            <a:srgbClr val="3C146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cap="all">
              <a:solidFill>
                <a:schemeClr val="bg1"/>
              </a:solidFill>
            </a:rPr>
            <a:t>Coffee</a:t>
          </a:r>
          <a:r>
            <a:rPr lang="en-IN" sz="4000" cap="all" baseline="0">
              <a:solidFill>
                <a:schemeClr val="bg1"/>
              </a:solidFill>
            </a:rPr>
            <a:t> Sales Dashboard </a:t>
          </a:r>
          <a:endParaRPr lang="en-IN" sz="4000" cap="all">
            <a:solidFill>
              <a:schemeClr val="bg1"/>
            </a:solidFill>
          </a:endParaRPr>
        </a:p>
      </xdr:txBody>
    </xdr:sp>
    <xdr:clientData/>
  </xdr:twoCellAnchor>
  <xdr:twoCellAnchor>
    <xdr:from>
      <xdr:col>0</xdr:col>
      <xdr:colOff>117374</xdr:colOff>
      <xdr:row>14</xdr:row>
      <xdr:rowOff>119743</xdr:rowOff>
    </xdr:from>
    <xdr:to>
      <xdr:col>12</xdr:col>
      <xdr:colOff>272143</xdr:colOff>
      <xdr:row>38</xdr:row>
      <xdr:rowOff>130628</xdr:rowOff>
    </xdr:to>
    <xdr:graphicFrame macro="">
      <xdr:nvGraphicFramePr>
        <xdr:cNvPr id="5" name="Chart 4">
          <a:extLst>
            <a:ext uri="{FF2B5EF4-FFF2-40B4-BE49-F238E27FC236}">
              <a16:creationId xmlns:a16="http://schemas.microsoft.com/office/drawing/2014/main" id="{63BEF334-06FB-4D26-AFF7-9EC699F82F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xdr:colOff>
      <xdr:row>5</xdr:row>
      <xdr:rowOff>60190</xdr:rowOff>
    </xdr:from>
    <xdr:to>
      <xdr:col>18</xdr:col>
      <xdr:colOff>510988</xdr:colOff>
      <xdr:row>14</xdr:row>
      <xdr:rowOff>10886</xdr:rowOff>
    </xdr:to>
    <mc:AlternateContent xmlns:mc="http://schemas.openxmlformats.org/markup-compatibility/2006">
      <mc:Choice xmlns:tsle="http://schemas.microsoft.com/office/drawing/2012/timeslicer" Requires="tsle">
        <xdr:graphicFrame macro="">
          <xdr:nvGraphicFramePr>
            <xdr:cNvPr id="6" name="Order Date 1">
              <a:extLst>
                <a:ext uri="{FF2B5EF4-FFF2-40B4-BE49-F238E27FC236}">
                  <a16:creationId xmlns:a16="http://schemas.microsoft.com/office/drawing/2014/main" id="{5DC58774-6175-4190-8CE2-FCFFCA3F3792}"/>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18535" y="864523"/>
              <a:ext cx="10874186" cy="162709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18</xdr:col>
      <xdr:colOff>546911</xdr:colOff>
      <xdr:row>9</xdr:row>
      <xdr:rowOff>1921</xdr:rowOff>
    </xdr:from>
    <xdr:to>
      <xdr:col>23</xdr:col>
      <xdr:colOff>25614</xdr:colOff>
      <xdr:row>14</xdr:row>
      <xdr:rowOff>37780</xdr:rowOff>
    </xdr:to>
    <mc:AlternateContent xmlns:mc="http://schemas.openxmlformats.org/markup-compatibility/2006">
      <mc:Choice xmlns:a14="http://schemas.microsoft.com/office/drawing/2010/main" Requires="a14">
        <xdr:graphicFrame macro="">
          <xdr:nvGraphicFramePr>
            <xdr:cNvPr id="7" name="Size 1">
              <a:extLst>
                <a:ext uri="{FF2B5EF4-FFF2-40B4-BE49-F238E27FC236}">
                  <a16:creationId xmlns:a16="http://schemas.microsoft.com/office/drawing/2014/main" id="{4698639C-C21C-413E-98AF-FBE302F52B21}"/>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1028644" y="1551321"/>
              <a:ext cx="2526703" cy="9671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547231</xdr:colOff>
      <xdr:row>5</xdr:row>
      <xdr:rowOff>64930</xdr:rowOff>
    </xdr:from>
    <xdr:to>
      <xdr:col>25</xdr:col>
      <xdr:colOff>600031</xdr:colOff>
      <xdr:row>8</xdr:row>
      <xdr:rowOff>167129</xdr:rowOff>
    </xdr:to>
    <mc:AlternateContent xmlns:mc="http://schemas.openxmlformats.org/markup-compatibility/2006">
      <mc:Choice xmlns:a14="http://schemas.microsoft.com/office/drawing/2010/main" Requires="a14">
        <xdr:graphicFrame macro="">
          <xdr:nvGraphicFramePr>
            <xdr:cNvPr id="8" name="Roast Type Name 1">
              <a:extLst>
                <a:ext uri="{FF2B5EF4-FFF2-40B4-BE49-F238E27FC236}">
                  <a16:creationId xmlns:a16="http://schemas.microsoft.com/office/drawing/2014/main" id="{B2A2A297-47DE-4DC4-988F-12AF1131FE51}"/>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1028964" y="869263"/>
              <a:ext cx="4320000" cy="660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62115</xdr:colOff>
      <xdr:row>9</xdr:row>
      <xdr:rowOff>2366</xdr:rowOff>
    </xdr:from>
    <xdr:to>
      <xdr:col>25</xdr:col>
      <xdr:colOff>606915</xdr:colOff>
      <xdr:row>14</xdr:row>
      <xdr:rowOff>49080</xdr:rowOff>
    </xdr:to>
    <mc:AlternateContent xmlns:mc="http://schemas.openxmlformats.org/markup-compatibility/2006">
      <mc:Choice xmlns:a14="http://schemas.microsoft.com/office/drawing/2010/main" Requires="a14">
        <xdr:graphicFrame macro="">
          <xdr:nvGraphicFramePr>
            <xdr:cNvPr id="9" name="Loyalty Card 1">
              <a:extLst>
                <a:ext uri="{FF2B5EF4-FFF2-40B4-BE49-F238E27FC236}">
                  <a16:creationId xmlns:a16="http://schemas.microsoft.com/office/drawing/2014/main" id="{E4C4DA47-D4F9-4B25-9FCC-265451E63920}"/>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3591848" y="1551766"/>
              <a:ext cx="1764000" cy="9780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359228</xdr:colOff>
      <xdr:row>26</xdr:row>
      <xdr:rowOff>119743</xdr:rowOff>
    </xdr:from>
    <xdr:to>
      <xdr:col>26</xdr:col>
      <xdr:colOff>0</xdr:colOff>
      <xdr:row>38</xdr:row>
      <xdr:rowOff>152400</xdr:rowOff>
    </xdr:to>
    <xdr:graphicFrame macro="">
      <xdr:nvGraphicFramePr>
        <xdr:cNvPr id="10" name="Chart 9">
          <a:extLst>
            <a:ext uri="{FF2B5EF4-FFF2-40B4-BE49-F238E27FC236}">
              <a16:creationId xmlns:a16="http://schemas.microsoft.com/office/drawing/2014/main" id="{598FBA44-1CFD-4FD4-ADE8-584ED7B795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348343</xdr:colOff>
      <xdr:row>14</xdr:row>
      <xdr:rowOff>119744</xdr:rowOff>
    </xdr:from>
    <xdr:to>
      <xdr:col>25</xdr:col>
      <xdr:colOff>598714</xdr:colOff>
      <xdr:row>26</xdr:row>
      <xdr:rowOff>21772</xdr:rowOff>
    </xdr:to>
    <xdr:graphicFrame macro="">
      <xdr:nvGraphicFramePr>
        <xdr:cNvPr id="11" name="Chart 10">
          <a:extLst>
            <a:ext uri="{FF2B5EF4-FFF2-40B4-BE49-F238E27FC236}">
              <a16:creationId xmlns:a16="http://schemas.microsoft.com/office/drawing/2014/main" id="{313487C3-3497-4199-81F9-0BD763C5EE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403860</xdr:colOff>
      <xdr:row>9</xdr:row>
      <xdr:rowOff>11430</xdr:rowOff>
    </xdr:from>
    <xdr:to>
      <xdr:col>14</xdr:col>
      <xdr:colOff>99060</xdr:colOff>
      <xdr:row>24</xdr:row>
      <xdr:rowOff>11430</xdr:rowOff>
    </xdr:to>
    <xdr:graphicFrame macro="">
      <xdr:nvGraphicFramePr>
        <xdr:cNvPr id="2" name="Chart 1">
          <a:extLst>
            <a:ext uri="{FF2B5EF4-FFF2-40B4-BE49-F238E27FC236}">
              <a16:creationId xmlns:a16="http://schemas.microsoft.com/office/drawing/2014/main" id="{5C903644-21E8-429D-825A-F8BFC229BB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350520</xdr:colOff>
      <xdr:row>0</xdr:row>
      <xdr:rowOff>76200</xdr:rowOff>
    </xdr:from>
    <xdr:to>
      <xdr:col>14</xdr:col>
      <xdr:colOff>91440</xdr:colOff>
      <xdr:row>8</xdr:row>
      <xdr:rowOff>53340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BC6ECC8F-8C1D-431D-9342-89646B544712}"/>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4884420" y="76200"/>
              <a:ext cx="4617720" cy="144018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17</xdr:col>
      <xdr:colOff>342900</xdr:colOff>
      <xdr:row>0</xdr:row>
      <xdr:rowOff>0</xdr:rowOff>
    </xdr:from>
    <xdr:to>
      <xdr:col>20</xdr:col>
      <xdr:colOff>342900</xdr:colOff>
      <xdr:row>13</xdr:row>
      <xdr:rowOff>89535</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13448585-076F-4412-AB65-142E2A16A08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582400" y="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76200</xdr:colOff>
      <xdr:row>0</xdr:row>
      <xdr:rowOff>121921</xdr:rowOff>
    </xdr:from>
    <xdr:to>
      <xdr:col>17</xdr:col>
      <xdr:colOff>381000</xdr:colOff>
      <xdr:row>5</xdr:row>
      <xdr:rowOff>53341</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D39E5B71-D12B-42FF-9A50-DCB32946209C}"/>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486900" y="121921"/>
              <a:ext cx="2133600" cy="845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327660</xdr:colOff>
      <xdr:row>8</xdr:row>
      <xdr:rowOff>160020</xdr:rowOff>
    </xdr:from>
    <xdr:to>
      <xdr:col>17</xdr:col>
      <xdr:colOff>327660</xdr:colOff>
      <xdr:row>22</xdr:row>
      <xdr:rowOff>66675</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AC62C19A-FE96-4E22-954E-EFB8C082B59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9738360" y="1623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175260</xdr:colOff>
      <xdr:row>8</xdr:row>
      <xdr:rowOff>140970</xdr:rowOff>
    </xdr:from>
    <xdr:to>
      <xdr:col>8</xdr:col>
      <xdr:colOff>396240</xdr:colOff>
      <xdr:row>23</xdr:row>
      <xdr:rowOff>140970</xdr:rowOff>
    </xdr:to>
    <xdr:graphicFrame macro="">
      <xdr:nvGraphicFramePr>
        <xdr:cNvPr id="7" name="Chart 6">
          <a:extLst>
            <a:ext uri="{FF2B5EF4-FFF2-40B4-BE49-F238E27FC236}">
              <a16:creationId xmlns:a16="http://schemas.microsoft.com/office/drawing/2014/main" id="{7F3EA0BD-E6DE-46AC-B42C-FB37F3812D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175260</xdr:colOff>
      <xdr:row>8</xdr:row>
      <xdr:rowOff>140970</xdr:rowOff>
    </xdr:from>
    <xdr:to>
      <xdr:col>8</xdr:col>
      <xdr:colOff>396240</xdr:colOff>
      <xdr:row>23</xdr:row>
      <xdr:rowOff>140970</xdr:rowOff>
    </xdr:to>
    <xdr:graphicFrame macro="">
      <xdr:nvGraphicFramePr>
        <xdr:cNvPr id="2" name="Chart 1">
          <a:extLst>
            <a:ext uri="{FF2B5EF4-FFF2-40B4-BE49-F238E27FC236}">
              <a16:creationId xmlns:a16="http://schemas.microsoft.com/office/drawing/2014/main" id="{9746207D-0522-402E-99F8-CD483055F1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full Yadav" refreshedDate="45863.533040972223" createdVersion="7" refreshedVersion="7" minRefreshableVersion="3" recordCount="1000" xr:uid="{495D2BE6-0668-41A7-817B-FEE9B9516C51}">
  <cacheSource type="worksheet">
    <worksheetSource name="Table1"/>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9344293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678AA9-7117-4104-AD97-D6478C0B72DC}" name="Total Sales" cacheId="1"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7">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4" numFmtId="1"/>
  </dataFields>
  <chartFormats count="1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2"/>
          </reference>
        </references>
      </pivotArea>
    </chartFormat>
    <chartFormat chart="2" format="7" series="1">
      <pivotArea type="data" outline="0" fieldPosition="0">
        <references count="2">
          <reference field="4294967294" count="1" selected="0">
            <x v="0"/>
          </reference>
          <reference field="13" count="1" selected="0">
            <x v="3"/>
          </reference>
        </references>
      </pivotArea>
    </chartFormat>
    <chartFormat chart="3" format="12" series="1">
      <pivotArea type="data" outline="0" fieldPosition="0">
        <references count="2">
          <reference field="4294967294" count="1" selected="0">
            <x v="0"/>
          </reference>
          <reference field="13" count="1" selected="0">
            <x v="0"/>
          </reference>
        </references>
      </pivotArea>
    </chartFormat>
    <chartFormat chart="3" format="13" series="1">
      <pivotArea type="data" outline="0" fieldPosition="0">
        <references count="2">
          <reference field="4294967294" count="1" selected="0">
            <x v="0"/>
          </reference>
          <reference field="13" count="1" selected="0">
            <x v="1"/>
          </reference>
        </references>
      </pivotArea>
    </chartFormat>
    <chartFormat chart="3" format="14" series="1">
      <pivotArea type="data" outline="0" fieldPosition="0">
        <references count="2">
          <reference field="4294967294" count="1" selected="0">
            <x v="0"/>
          </reference>
          <reference field="13" count="1" selected="0">
            <x v="2"/>
          </reference>
        </references>
      </pivotArea>
    </chartFormat>
    <chartFormat chart="3" format="15" series="1">
      <pivotArea type="data" outline="0" fieldPosition="0">
        <references count="2">
          <reference field="4294967294" count="1" selected="0">
            <x v="0"/>
          </reference>
          <reference field="13" count="1" selected="0">
            <x v="3"/>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9FE54C-94A5-4477-8191-15CAC0844AE0}" name="Total Sales" cacheId="1"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7">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14">
    <chartFormat chart="4" format="8"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7" count="1" selected="0">
            <x v="2"/>
          </reference>
        </references>
      </pivotArea>
    </chartFormat>
    <chartFormat chart="13" format="2">
      <pivotArea type="data" outline="0" fieldPosition="0">
        <references count="2">
          <reference field="4294967294" count="1" selected="0">
            <x v="0"/>
          </reference>
          <reference field="7" count="1" selected="0">
            <x v="1"/>
          </reference>
        </references>
      </pivotArea>
    </chartFormat>
    <chartFormat chart="13" format="3">
      <pivotArea type="data" outline="0" fieldPosition="0">
        <references count="2">
          <reference field="4294967294" count="1" selected="0">
            <x v="0"/>
          </reference>
          <reference field="7" count="1" selected="0">
            <x v="0"/>
          </reference>
        </references>
      </pivotArea>
    </chartFormat>
    <chartFormat chart="14" format="4" series="1">
      <pivotArea type="data" outline="0" fieldPosition="0">
        <references count="1">
          <reference field="4294967294" count="1" selected="0">
            <x v="0"/>
          </reference>
        </references>
      </pivotArea>
    </chartFormat>
    <chartFormat chart="14" format="5">
      <pivotArea type="data" outline="0" fieldPosition="0">
        <references count="2">
          <reference field="4294967294" count="1" selected="0">
            <x v="0"/>
          </reference>
          <reference field="7" count="1" selected="0">
            <x v="1"/>
          </reference>
        </references>
      </pivotArea>
    </chartFormat>
    <chartFormat chart="14" format="6">
      <pivotArea type="data" outline="0" fieldPosition="0">
        <references count="2">
          <reference field="4294967294" count="1" selected="0">
            <x v="0"/>
          </reference>
          <reference field="7" count="1" selected="0">
            <x v="2"/>
          </reference>
        </references>
      </pivotArea>
    </chartFormat>
    <chartFormat chart="15" format="7" series="1">
      <pivotArea type="data" outline="0" fieldPosition="0">
        <references count="1">
          <reference field="4294967294" count="1" selected="0">
            <x v="0"/>
          </reference>
        </references>
      </pivotArea>
    </chartFormat>
    <chartFormat chart="15" format="8">
      <pivotArea type="data" outline="0" fieldPosition="0">
        <references count="2">
          <reference field="4294967294" count="1" selected="0">
            <x v="0"/>
          </reference>
          <reference field="7" count="1" selected="0">
            <x v="1"/>
          </reference>
        </references>
      </pivotArea>
    </chartFormat>
    <chartFormat chart="15" format="9">
      <pivotArea type="data" outline="0" fieldPosition="0">
        <references count="2">
          <reference field="4294967294" count="1" selected="0">
            <x v="0"/>
          </reference>
          <reference field="7" count="1" selected="0">
            <x v="2"/>
          </reference>
        </references>
      </pivotArea>
    </chartFormat>
    <chartFormat chart="16" format="7" series="1">
      <pivotArea type="data" outline="0" fieldPosition="0">
        <references count="1">
          <reference field="4294967294" count="1" selected="0">
            <x v="0"/>
          </reference>
        </references>
      </pivotArea>
    </chartFormat>
    <chartFormat chart="16" format="8">
      <pivotArea type="data" outline="0" fieldPosition="0">
        <references count="2">
          <reference field="4294967294" count="1" selected="0">
            <x v="0"/>
          </reference>
          <reference field="7" count="1" selected="0">
            <x v="1"/>
          </reference>
        </references>
      </pivotArea>
    </chartFormat>
    <chartFormat chart="16" format="9">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B3365E-4004-4F04-9C4C-A532D408BBB1}" name="Total Sales" cacheId="1"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8">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8"/>
  </dataFields>
  <chartFormats count="4">
    <chartFormat chart="4" format="8"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7"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0BFF6BD-0B51-42D8-9607-07B4B7CE1084}" sourceName="Size">
  <pivotTables>
    <pivotTable tabId="18" name="Total Sales"/>
    <pivotTable tabId="19" name="Total Sales"/>
    <pivotTable tabId="20" name="Total Sales"/>
  </pivotTables>
  <data>
    <tabular pivotCacheId="193442934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F230249-A963-4145-B8E3-9F108CB34381}" sourceName="Roast Type Name">
  <pivotTables>
    <pivotTable tabId="18" name="Total Sales"/>
    <pivotTable tabId="19" name="Total Sales"/>
    <pivotTable tabId="20" name="Total Sales"/>
  </pivotTables>
  <data>
    <tabular pivotCacheId="193442934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B3FAE62-928C-4739-9FB4-851DDB4A5EE1}" sourceName="Loyalty Card">
  <pivotTables>
    <pivotTable tabId="18" name="Total Sales"/>
    <pivotTable tabId="19" name="Total Sales"/>
    <pivotTable tabId="20" name="Total Sales"/>
  </pivotTables>
  <data>
    <tabular pivotCacheId="193442934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0AD4CD61-82D5-426A-9B9B-5C03F16CA0EE}" cache="Slicer_Size" caption="Size" columnCount="2" rowHeight="234950"/>
  <slicer name="Roast Type Name 1" xr10:uid="{BE2F0848-3111-4494-AA6B-51B2AEAAE3CE}" cache="Slicer_Roast_Type_Name" caption="Roast Type Name" columnCount="3" rowHeight="234950"/>
  <slicer name="Loyalty Card 1" xr10:uid="{70671DF7-D083-4CB3-B30F-8FE5A5A3A522}" cache="Slicer_Loyalty_Card" caption="Loyalty Car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9143780-DB31-4D4E-B004-038757DD106B}" cache="Slicer_Size" caption="Size" columnCount="2" rowHeight="234950"/>
  <slicer name="Roast Type Name" xr10:uid="{C46D7915-5F0F-4271-B010-4319B89F639E}" cache="Slicer_Roast_Type_Name" caption="Roast Type Name" columnCount="3" rowHeight="234950"/>
  <slicer name="Loyalty Card" xr10:uid="{21FC4FC0-2239-499D-97B8-EE203DB67F95}"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20EBE1-6374-48CD-AA92-1A67B9C6D3F2}" name="Table1" displayName="Table1" ref="A1:P1001" totalsRowShown="0" headerRowDxfId="11">
  <autoFilter ref="A1:P1001" xr:uid="{69737714-8310-43F8-B658-AD9D3E197165}"/>
  <tableColumns count="16">
    <tableColumn id="1" xr3:uid="{764FA9A0-EBDB-4B3C-B455-4BDB3FC32678}" name="Order ID" dataDxfId="10"/>
    <tableColumn id="2" xr3:uid="{B8E8A579-CC00-4DD4-AC3D-7C9CF03A1B27}" name="Order Date" dataDxfId="9"/>
    <tableColumn id="3" xr3:uid="{C07309FD-354C-46E6-9EC0-D55C31738FF6}" name="Customer ID" dataDxfId="8"/>
    <tableColumn id="4" xr3:uid="{12982DB9-DB36-492B-A3D8-20E8BB68560B}" name="Product ID"/>
    <tableColumn id="5" xr3:uid="{D5EFF409-05AB-497F-BD33-2670E497A417}" name="Quantity" dataDxfId="7"/>
    <tableColumn id="6" xr3:uid="{ACC7A342-A78F-4B4B-B210-218E41F21721}" name="Customer Name" dataDxfId="6">
      <calculatedColumnFormula>_xlfn.XLOOKUP(C2,customers!$A$1:$A$1001,customers!$B$1:$B$1001,,0)</calculatedColumnFormula>
    </tableColumn>
    <tableColumn id="7" xr3:uid="{12CD833F-7BF0-4AF6-BA8C-53E796DF24AB}" name="Email" dataDxfId="5">
      <calculatedColumnFormula>IF(_xlfn.XLOOKUP(C2,customers!$A$1:$A$1001,customers!$C$1:$C$1001,,0)=0,"",_xlfn.XLOOKUP(C2,customers!$A$1:$A$1001,customers!$C$1:$C$1001,,0))</calculatedColumnFormula>
    </tableColumn>
    <tableColumn id="8" xr3:uid="{F7B3DAE8-B621-4BA8-AA9F-70248D61C1C2}" name="Country" dataDxfId="4">
      <calculatedColumnFormula>_xlfn.XLOOKUP(orders!C2,customers!$A$1:$A$1001,customers!$G$1:$G$1001,,0)</calculatedColumnFormula>
    </tableColumn>
    <tableColumn id="9" xr3:uid="{FECEEF83-10A6-4820-BD75-13FA28E8A645}" name="Coffee Type">
      <calculatedColumnFormula>_xlfn.XLOOKUP(D2,products!$A$1:$A$49,products!$B$1:$B$49,,0)</calculatedColumnFormula>
    </tableColumn>
    <tableColumn id="10" xr3:uid="{4F640123-E9CF-44AA-B658-DC4BB05888A4}" name="Roast Type">
      <calculatedColumnFormula>_xlfn.XLOOKUP(D2,products!$A$1:$A$49,products!$C$1:$C$49,,0)</calculatedColumnFormula>
    </tableColumn>
    <tableColumn id="11" xr3:uid="{34A6468A-7677-4C5A-BD11-F3670E574EB3}" name="Size" dataDxfId="3">
      <calculatedColumnFormula>_xlfn.XLOOKUP(orders!D2,products!$A$1:$A$49,products!$D$1:$D$49,,0)</calculatedColumnFormula>
    </tableColumn>
    <tableColumn id="12" xr3:uid="{6E4E06F7-5DF4-4BD6-9A03-9ACEAAE7C3C6}" name="Unit Price" dataDxfId="2">
      <calculatedColumnFormula>_xlfn.XLOOKUP(D2,products!$A$1:$A$49,products!$E$1:$E$49,,0)</calculatedColumnFormula>
    </tableColumn>
    <tableColumn id="13" xr3:uid="{4084ADCA-FFD5-4D0C-92DC-5B49BB6ADE76}" name="Sales" dataDxfId="1">
      <calculatedColumnFormula>orders!L2*orders!E2</calculatedColumnFormula>
    </tableColumn>
    <tableColumn id="14" xr3:uid="{7BB07205-8566-4648-AF45-041BCA1E8A63}" name="Coffee Type Name">
      <calculatedColumnFormula array="1">_xlfn.IFS(I2="Rob","Robusta",I2="Exc","Excelsa",I2="Ara","Arabica",I2="Lib","Liberica",I2="","")</calculatedColumnFormula>
    </tableColumn>
    <tableColumn id="15" xr3:uid="{845BE18C-1AF4-40EC-84F7-C2473CA283ED}" name="Roast Type Name">
      <calculatedColumnFormula array="1">_xlfn.IFS(J2="M","Medium",J2="L","Light",J2="D","Dark",J2="","")</calculatedColumnFormula>
    </tableColumn>
    <tableColumn id="16" xr3:uid="{175596F3-502F-420C-8AEC-9EF05CA12DEC}" name="Loyalty Card" dataDxfId="0">
      <calculatedColumnFormula>_xlfn.XLOOKUP(Table1[[#This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8781733-E99A-4BB7-8B6D-6E2F0199EB1A}" sourceName="Order Date">
  <pivotTables>
    <pivotTable tabId="18" name="Total Sales"/>
    <pivotTable tabId="19" name="Total Sales"/>
    <pivotTable tabId="20" name="Total Sales"/>
  </pivotTables>
  <state minimalRefreshVersion="6" lastRefreshVersion="6" pivotCacheId="193442934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60C232C4-0FD6-409F-A289-2C3BBB4E8709}" cache="NativeTimeline_Order_Date" caption="Order Date" level="2" selectionLevel="2" scrollPosition="2020-06-18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138A536-6FB3-4AAC-AD93-995399C09E86}"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3B366-F499-4E5E-9CF8-187EB05C114B}">
  <dimension ref="A1"/>
  <sheetViews>
    <sheetView showGridLines="0" showRowColHeaders="0" tabSelected="1" zoomScale="90" zoomScaleNormal="90" workbookViewId="0">
      <selection activeCell="AE33" sqref="AE33"/>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0" workbookViewId="0">
      <selection activeCell="I1" sqref="I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autoFilter ref="A1:I1001" xr:uid="{402E2BF1-8815-4FC6-A281-0BA737A8105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J7" sqref="J7"/>
    </sheetView>
  </sheetViews>
  <sheetFormatPr defaultRowHeight="14.4" x14ac:dyDescent="0.3"/>
  <cols>
    <col min="1" max="1" width="10.109375" bestFit="1" customWidth="1"/>
    <col min="2" max="2" width="11.6640625" bestFit="1" customWidth="1"/>
    <col min="3" max="3" width="10.5546875" bestFit="1" customWidth="1"/>
    <col min="4" max="4" width="6.33203125" bestFit="1" customWidth="1"/>
    <col min="5" max="5" width="11.109375" bestFit="1" customWidth="1"/>
    <col min="6" max="6" width="14.66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autoFilter ref="A1:G49" xr:uid="{7528DE5F-CE95-4FA1-BC31-D5BA7912557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3D1F-A25D-46D1-9163-A4A12BD2FDC5}">
  <dimension ref="A3:F48"/>
  <sheetViews>
    <sheetView topLeftCell="D1" workbookViewId="0">
      <selection activeCell="Q29" sqref="Q29"/>
    </sheetView>
  </sheetViews>
  <sheetFormatPr defaultRowHeight="14.4" x14ac:dyDescent="0.3"/>
  <cols>
    <col min="1" max="1" width="12.5546875" bestFit="1" customWidth="1"/>
    <col min="2" max="2" width="12.33203125" bestFit="1" customWidth="1"/>
    <col min="3" max="3" width="18.88671875" bestFit="1" customWidth="1"/>
    <col min="4" max="4" width="7" bestFit="1" customWidth="1"/>
    <col min="5" max="5" width="7.44140625" bestFit="1" customWidth="1"/>
    <col min="6" max="6" width="7.88671875" bestFit="1" customWidth="1"/>
  </cols>
  <sheetData>
    <row r="3" spans="1:6" x14ac:dyDescent="0.3">
      <c r="A3" s="6" t="s">
        <v>6205</v>
      </c>
      <c r="C3" s="6" t="s">
        <v>6196</v>
      </c>
    </row>
    <row r="4" spans="1:6" x14ac:dyDescent="0.3">
      <c r="A4" s="6" t="s">
        <v>6200</v>
      </c>
      <c r="B4" s="6" t="s">
        <v>1</v>
      </c>
      <c r="C4" t="s">
        <v>6201</v>
      </c>
      <c r="D4" t="s">
        <v>6202</v>
      </c>
      <c r="E4" t="s">
        <v>6203</v>
      </c>
      <c r="F4" t="s">
        <v>6204</v>
      </c>
    </row>
    <row r="5" spans="1:6" x14ac:dyDescent="0.3">
      <c r="A5" t="s">
        <v>6198</v>
      </c>
      <c r="B5" s="7" t="s">
        <v>6206</v>
      </c>
      <c r="C5" s="8">
        <v>186.85499999999999</v>
      </c>
      <c r="D5" s="8">
        <v>305.97000000000003</v>
      </c>
      <c r="E5" s="8">
        <v>213.15999999999997</v>
      </c>
      <c r="F5" s="8">
        <v>123</v>
      </c>
    </row>
    <row r="6" spans="1:6" x14ac:dyDescent="0.3">
      <c r="B6" s="7" t="s">
        <v>6207</v>
      </c>
      <c r="C6" s="8">
        <v>251.96499999999997</v>
      </c>
      <c r="D6" s="8">
        <v>129.46</v>
      </c>
      <c r="E6" s="8">
        <v>434.03999999999996</v>
      </c>
      <c r="F6" s="8">
        <v>171.93999999999997</v>
      </c>
    </row>
    <row r="7" spans="1:6" x14ac:dyDescent="0.3">
      <c r="B7" s="7" t="s">
        <v>6208</v>
      </c>
      <c r="C7" s="8">
        <v>224.94499999999999</v>
      </c>
      <c r="D7" s="8">
        <v>349.12</v>
      </c>
      <c r="E7" s="8">
        <v>321.04000000000002</v>
      </c>
      <c r="F7" s="8">
        <v>126.035</v>
      </c>
    </row>
    <row r="8" spans="1:6" x14ac:dyDescent="0.3">
      <c r="B8" s="7" t="s">
        <v>6199</v>
      </c>
      <c r="C8" s="8">
        <v>307.12</v>
      </c>
      <c r="D8" s="8">
        <v>681.07499999999993</v>
      </c>
      <c r="E8" s="8">
        <v>533.70499999999993</v>
      </c>
      <c r="F8" s="8">
        <v>158.85</v>
      </c>
    </row>
    <row r="9" spans="1:6" x14ac:dyDescent="0.3">
      <c r="B9" s="7" t="s">
        <v>6209</v>
      </c>
      <c r="C9" s="8">
        <v>53.664999999999992</v>
      </c>
      <c r="D9" s="8">
        <v>83.025000000000006</v>
      </c>
      <c r="E9" s="8">
        <v>193.83499999999998</v>
      </c>
      <c r="F9" s="8">
        <v>68.039999999999992</v>
      </c>
    </row>
    <row r="10" spans="1:6" x14ac:dyDescent="0.3">
      <c r="B10" s="7" t="s">
        <v>6210</v>
      </c>
      <c r="C10" s="8">
        <v>163.01999999999998</v>
      </c>
      <c r="D10" s="8">
        <v>678.3599999999999</v>
      </c>
      <c r="E10" s="8">
        <v>171.04500000000002</v>
      </c>
      <c r="F10" s="8">
        <v>372.255</v>
      </c>
    </row>
    <row r="11" spans="1:6" x14ac:dyDescent="0.3">
      <c r="B11" s="7" t="s">
        <v>6211</v>
      </c>
      <c r="C11" s="8">
        <v>345.02</v>
      </c>
      <c r="D11" s="8">
        <v>273.86999999999995</v>
      </c>
      <c r="E11" s="8">
        <v>184.12999999999997</v>
      </c>
      <c r="F11" s="8">
        <v>201.11499999999998</v>
      </c>
    </row>
    <row r="12" spans="1:6" x14ac:dyDescent="0.3">
      <c r="B12" s="7" t="s">
        <v>6212</v>
      </c>
      <c r="C12" s="8">
        <v>334.89</v>
      </c>
      <c r="D12" s="8">
        <v>70.95</v>
      </c>
      <c r="E12" s="8">
        <v>134.23000000000002</v>
      </c>
      <c r="F12" s="8">
        <v>166.27499999999998</v>
      </c>
    </row>
    <row r="13" spans="1:6" x14ac:dyDescent="0.3">
      <c r="B13" s="7" t="s">
        <v>6213</v>
      </c>
      <c r="C13" s="8">
        <v>178.70999999999998</v>
      </c>
      <c r="D13" s="8">
        <v>166.1</v>
      </c>
      <c r="E13" s="8">
        <v>439.30999999999995</v>
      </c>
      <c r="F13" s="8">
        <v>492.9</v>
      </c>
    </row>
    <row r="14" spans="1:6" x14ac:dyDescent="0.3">
      <c r="B14" s="7" t="s">
        <v>6214</v>
      </c>
      <c r="C14" s="8">
        <v>301.98500000000001</v>
      </c>
      <c r="D14" s="8">
        <v>153.76499999999999</v>
      </c>
      <c r="E14" s="8">
        <v>215.55499999999998</v>
      </c>
      <c r="F14" s="8">
        <v>213.66499999999999</v>
      </c>
    </row>
    <row r="15" spans="1:6" x14ac:dyDescent="0.3">
      <c r="B15" s="7" t="s">
        <v>6215</v>
      </c>
      <c r="C15" s="8">
        <v>312.83499999999998</v>
      </c>
      <c r="D15" s="8">
        <v>63.249999999999993</v>
      </c>
      <c r="E15" s="8">
        <v>350.89500000000004</v>
      </c>
      <c r="F15" s="8">
        <v>96.405000000000001</v>
      </c>
    </row>
    <row r="16" spans="1:6" x14ac:dyDescent="0.3">
      <c r="B16" s="7" t="s">
        <v>6216</v>
      </c>
      <c r="C16" s="8">
        <v>265.62</v>
      </c>
      <c r="D16" s="8">
        <v>526.51499999999987</v>
      </c>
      <c r="E16" s="8">
        <v>187.06</v>
      </c>
      <c r="F16" s="8">
        <v>210.58999999999997</v>
      </c>
    </row>
    <row r="17" spans="1:6" x14ac:dyDescent="0.3">
      <c r="A17" t="s">
        <v>6217</v>
      </c>
      <c r="B17" s="7" t="s">
        <v>6206</v>
      </c>
      <c r="C17" s="8">
        <v>47.25</v>
      </c>
      <c r="D17" s="8">
        <v>65.805000000000007</v>
      </c>
      <c r="E17" s="8">
        <v>274.67500000000001</v>
      </c>
      <c r="F17" s="8">
        <v>179.22</v>
      </c>
    </row>
    <row r="18" spans="1:6" x14ac:dyDescent="0.3">
      <c r="B18" s="7" t="s">
        <v>6207</v>
      </c>
      <c r="C18" s="8">
        <v>745.44999999999993</v>
      </c>
      <c r="D18" s="8">
        <v>428.88499999999999</v>
      </c>
      <c r="E18" s="8">
        <v>194.17499999999998</v>
      </c>
      <c r="F18" s="8">
        <v>429.82999999999993</v>
      </c>
    </row>
    <row r="19" spans="1:6" x14ac:dyDescent="0.3">
      <c r="B19" s="7" t="s">
        <v>6208</v>
      </c>
      <c r="C19" s="8">
        <v>130.47</v>
      </c>
      <c r="D19" s="8">
        <v>271.48500000000001</v>
      </c>
      <c r="E19" s="8">
        <v>281.20499999999998</v>
      </c>
      <c r="F19" s="8">
        <v>231.63000000000002</v>
      </c>
    </row>
    <row r="20" spans="1:6" x14ac:dyDescent="0.3">
      <c r="B20" s="7" t="s">
        <v>6199</v>
      </c>
      <c r="C20" s="8">
        <v>27</v>
      </c>
      <c r="D20" s="8">
        <v>347.26</v>
      </c>
      <c r="E20" s="8">
        <v>147.51</v>
      </c>
      <c r="F20" s="8">
        <v>240.04</v>
      </c>
    </row>
    <row r="21" spans="1:6" x14ac:dyDescent="0.3">
      <c r="B21" s="7" t="s">
        <v>6209</v>
      </c>
      <c r="C21" s="8">
        <v>255.11499999999995</v>
      </c>
      <c r="D21" s="8">
        <v>541.73</v>
      </c>
      <c r="E21" s="8">
        <v>83.43</v>
      </c>
      <c r="F21" s="8">
        <v>59.079999999999991</v>
      </c>
    </row>
    <row r="22" spans="1:6" x14ac:dyDescent="0.3">
      <c r="B22" s="7" t="s">
        <v>6210</v>
      </c>
      <c r="C22" s="8">
        <v>584.78999999999985</v>
      </c>
      <c r="D22" s="8">
        <v>357.42999999999995</v>
      </c>
      <c r="E22" s="8">
        <v>355.34</v>
      </c>
      <c r="F22" s="8">
        <v>140.88</v>
      </c>
    </row>
    <row r="23" spans="1:6" x14ac:dyDescent="0.3">
      <c r="B23" s="7" t="s">
        <v>6211</v>
      </c>
      <c r="C23" s="8">
        <v>430.62</v>
      </c>
      <c r="D23" s="8">
        <v>227.42500000000001</v>
      </c>
      <c r="E23" s="8">
        <v>236.315</v>
      </c>
      <c r="F23" s="8">
        <v>414.58499999999992</v>
      </c>
    </row>
    <row r="24" spans="1:6" x14ac:dyDescent="0.3">
      <c r="B24" s="7" t="s">
        <v>6212</v>
      </c>
      <c r="C24" s="8">
        <v>22.5</v>
      </c>
      <c r="D24" s="8">
        <v>77.72</v>
      </c>
      <c r="E24" s="8">
        <v>60.5</v>
      </c>
      <c r="F24" s="8">
        <v>139.67999999999998</v>
      </c>
    </row>
    <row r="25" spans="1:6" x14ac:dyDescent="0.3">
      <c r="B25" s="7" t="s">
        <v>6213</v>
      </c>
      <c r="C25" s="8">
        <v>126.14999999999999</v>
      </c>
      <c r="D25" s="8">
        <v>195.11</v>
      </c>
      <c r="E25" s="8">
        <v>89.13</v>
      </c>
      <c r="F25" s="8">
        <v>302.65999999999997</v>
      </c>
    </row>
    <row r="26" spans="1:6" x14ac:dyDescent="0.3">
      <c r="B26" s="7" t="s">
        <v>6214</v>
      </c>
      <c r="C26" s="8">
        <v>376.03</v>
      </c>
      <c r="D26" s="8">
        <v>523.24</v>
      </c>
      <c r="E26" s="8">
        <v>440.96499999999997</v>
      </c>
      <c r="F26" s="8">
        <v>174.46999999999997</v>
      </c>
    </row>
    <row r="27" spans="1:6" x14ac:dyDescent="0.3">
      <c r="B27" s="7" t="s">
        <v>6215</v>
      </c>
      <c r="C27" s="8">
        <v>515.17999999999995</v>
      </c>
      <c r="D27" s="8">
        <v>142.56</v>
      </c>
      <c r="E27" s="8">
        <v>347.03999999999996</v>
      </c>
      <c r="F27" s="8">
        <v>104.08499999999999</v>
      </c>
    </row>
    <row r="28" spans="1:6" x14ac:dyDescent="0.3">
      <c r="B28" s="7" t="s">
        <v>6216</v>
      </c>
      <c r="C28" s="8">
        <v>95.859999999999985</v>
      </c>
      <c r="D28" s="8">
        <v>484.76</v>
      </c>
      <c r="E28" s="8">
        <v>94.17</v>
      </c>
      <c r="F28" s="8">
        <v>77.10499999999999</v>
      </c>
    </row>
    <row r="29" spans="1:6" x14ac:dyDescent="0.3">
      <c r="A29" t="s">
        <v>6218</v>
      </c>
      <c r="B29" s="7" t="s">
        <v>6206</v>
      </c>
      <c r="C29" s="8">
        <v>258.34500000000003</v>
      </c>
      <c r="D29" s="8">
        <v>139.625</v>
      </c>
      <c r="E29" s="8">
        <v>279.52000000000004</v>
      </c>
      <c r="F29" s="8">
        <v>160.19499999999999</v>
      </c>
    </row>
    <row r="30" spans="1:6" x14ac:dyDescent="0.3">
      <c r="B30" s="7" t="s">
        <v>6207</v>
      </c>
      <c r="C30" s="8">
        <v>342.2</v>
      </c>
      <c r="D30" s="8">
        <v>284.24999999999994</v>
      </c>
      <c r="E30" s="8">
        <v>251.83</v>
      </c>
      <c r="F30" s="8">
        <v>80.550000000000011</v>
      </c>
    </row>
    <row r="31" spans="1:6" x14ac:dyDescent="0.3">
      <c r="B31" s="7" t="s">
        <v>6208</v>
      </c>
      <c r="C31" s="8">
        <v>418.30499999999989</v>
      </c>
      <c r="D31" s="8">
        <v>468.125</v>
      </c>
      <c r="E31" s="8">
        <v>405.05500000000006</v>
      </c>
      <c r="F31" s="8">
        <v>253.15499999999997</v>
      </c>
    </row>
    <row r="32" spans="1:6" x14ac:dyDescent="0.3">
      <c r="B32" s="7" t="s">
        <v>6199</v>
      </c>
      <c r="C32" s="8">
        <v>102.32999999999998</v>
      </c>
      <c r="D32" s="8">
        <v>242.14000000000001</v>
      </c>
      <c r="E32" s="8">
        <v>554.875</v>
      </c>
      <c r="F32" s="8">
        <v>106.23999999999998</v>
      </c>
    </row>
    <row r="33" spans="1:6" x14ac:dyDescent="0.3">
      <c r="B33" s="7" t="s">
        <v>6209</v>
      </c>
      <c r="C33" s="8">
        <v>234.71999999999997</v>
      </c>
      <c r="D33" s="8">
        <v>133.08000000000001</v>
      </c>
      <c r="E33" s="8">
        <v>267.2</v>
      </c>
      <c r="F33" s="8">
        <v>272.68999999999994</v>
      </c>
    </row>
    <row r="34" spans="1:6" x14ac:dyDescent="0.3">
      <c r="B34" s="7" t="s">
        <v>6210</v>
      </c>
      <c r="C34" s="8">
        <v>430.39</v>
      </c>
      <c r="D34" s="8">
        <v>136.20500000000001</v>
      </c>
      <c r="E34" s="8">
        <v>209.6</v>
      </c>
      <c r="F34" s="8">
        <v>88.334999999999994</v>
      </c>
    </row>
    <row r="35" spans="1:6" x14ac:dyDescent="0.3">
      <c r="B35" s="7" t="s">
        <v>6211</v>
      </c>
      <c r="C35" s="8">
        <v>109.005</v>
      </c>
      <c r="D35" s="8">
        <v>393.57499999999999</v>
      </c>
      <c r="E35" s="8">
        <v>61.034999999999997</v>
      </c>
      <c r="F35" s="8">
        <v>199.48999999999998</v>
      </c>
    </row>
    <row r="36" spans="1:6" x14ac:dyDescent="0.3">
      <c r="B36" s="7" t="s">
        <v>6212</v>
      </c>
      <c r="C36" s="8">
        <v>287.52499999999998</v>
      </c>
      <c r="D36" s="8">
        <v>288.67</v>
      </c>
      <c r="E36" s="8">
        <v>125.58</v>
      </c>
      <c r="F36" s="8">
        <v>374.13499999999999</v>
      </c>
    </row>
    <row r="37" spans="1:6" x14ac:dyDescent="0.3">
      <c r="B37" s="7" t="s">
        <v>6213</v>
      </c>
      <c r="C37" s="8">
        <v>840.92999999999984</v>
      </c>
      <c r="D37" s="8">
        <v>409.875</v>
      </c>
      <c r="E37" s="8">
        <v>171.32999999999998</v>
      </c>
      <c r="F37" s="8">
        <v>221.43999999999997</v>
      </c>
    </row>
    <row r="38" spans="1:6" x14ac:dyDescent="0.3">
      <c r="B38" s="7" t="s">
        <v>6214</v>
      </c>
      <c r="C38" s="8">
        <v>299.07</v>
      </c>
      <c r="D38" s="8">
        <v>260.32499999999999</v>
      </c>
      <c r="E38" s="8">
        <v>584.64</v>
      </c>
      <c r="F38" s="8">
        <v>256.36500000000001</v>
      </c>
    </row>
    <row r="39" spans="1:6" x14ac:dyDescent="0.3">
      <c r="B39" s="7" t="s">
        <v>6215</v>
      </c>
      <c r="C39" s="8">
        <v>323.32499999999999</v>
      </c>
      <c r="D39" s="8">
        <v>565.57000000000005</v>
      </c>
      <c r="E39" s="8">
        <v>537.80999999999995</v>
      </c>
      <c r="F39" s="8">
        <v>189.47499999999999</v>
      </c>
    </row>
    <row r="40" spans="1:6" x14ac:dyDescent="0.3">
      <c r="B40" s="7" t="s">
        <v>6216</v>
      </c>
      <c r="C40" s="8">
        <v>399.48499999999996</v>
      </c>
      <c r="D40" s="8">
        <v>148.19999999999999</v>
      </c>
      <c r="E40" s="8">
        <v>388.21999999999997</v>
      </c>
      <c r="F40" s="8">
        <v>212.07499999999999</v>
      </c>
    </row>
    <row r="41" spans="1:6" x14ac:dyDescent="0.3">
      <c r="A41" t="s">
        <v>6219</v>
      </c>
      <c r="B41" s="7" t="s">
        <v>6206</v>
      </c>
      <c r="C41" s="8">
        <v>112.69499999999999</v>
      </c>
      <c r="D41" s="8">
        <v>166.32</v>
      </c>
      <c r="E41" s="8">
        <v>843.71499999999992</v>
      </c>
      <c r="F41" s="8">
        <v>146.685</v>
      </c>
    </row>
    <row r="42" spans="1:6" x14ac:dyDescent="0.3">
      <c r="B42" s="7" t="s">
        <v>6207</v>
      </c>
      <c r="C42" s="8">
        <v>114.87999999999998</v>
      </c>
      <c r="D42" s="8">
        <v>133.815</v>
      </c>
      <c r="E42" s="8">
        <v>91.175000000000011</v>
      </c>
      <c r="F42" s="8">
        <v>53.759999999999991</v>
      </c>
    </row>
    <row r="43" spans="1:6" x14ac:dyDescent="0.3">
      <c r="B43" s="7" t="s">
        <v>6208</v>
      </c>
      <c r="C43" s="8">
        <v>277.76</v>
      </c>
      <c r="D43" s="8">
        <v>175.41</v>
      </c>
      <c r="E43" s="8">
        <v>462.50999999999993</v>
      </c>
      <c r="F43" s="8">
        <v>399.52499999999998</v>
      </c>
    </row>
    <row r="44" spans="1:6" x14ac:dyDescent="0.3">
      <c r="B44" s="7" t="s">
        <v>6199</v>
      </c>
      <c r="C44" s="8">
        <v>197.89499999999998</v>
      </c>
      <c r="D44" s="8">
        <v>289.755</v>
      </c>
      <c r="E44" s="8">
        <v>88.545000000000002</v>
      </c>
      <c r="F44" s="8">
        <v>200.25499999999997</v>
      </c>
    </row>
    <row r="45" spans="1:6" x14ac:dyDescent="0.3">
      <c r="B45" s="7" t="s">
        <v>6209</v>
      </c>
      <c r="C45" s="8">
        <v>193.11499999999998</v>
      </c>
      <c r="D45" s="8">
        <v>212.49499999999998</v>
      </c>
      <c r="E45" s="8">
        <v>292.29000000000002</v>
      </c>
      <c r="F45" s="8">
        <v>304.46999999999997</v>
      </c>
    </row>
    <row r="46" spans="1:6" x14ac:dyDescent="0.3">
      <c r="B46" s="7" t="s">
        <v>6210</v>
      </c>
      <c r="C46" s="8">
        <v>179.79</v>
      </c>
      <c r="D46" s="8">
        <v>426.2</v>
      </c>
      <c r="E46" s="8">
        <v>170.08999999999997</v>
      </c>
      <c r="F46" s="8">
        <v>379.31</v>
      </c>
    </row>
    <row r="47" spans="1:6" x14ac:dyDescent="0.3">
      <c r="B47" s="7" t="s">
        <v>6211</v>
      </c>
      <c r="C47" s="8">
        <v>247.28999999999996</v>
      </c>
      <c r="D47" s="8">
        <v>246.685</v>
      </c>
      <c r="E47" s="8">
        <v>271.05499999999995</v>
      </c>
      <c r="F47" s="8">
        <v>141.69999999999999</v>
      </c>
    </row>
    <row r="48" spans="1:6" x14ac:dyDescent="0.3">
      <c r="B48" s="7" t="s">
        <v>6212</v>
      </c>
      <c r="C48" s="8">
        <v>116.39499999999998</v>
      </c>
      <c r="D48" s="8">
        <v>41.25</v>
      </c>
      <c r="E48" s="8">
        <v>15.54</v>
      </c>
      <c r="F48" s="8">
        <v>71.06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7F58E-13A2-4C7B-83F8-2EB0F4913ABF}">
  <dimension ref="A3:B6"/>
  <sheetViews>
    <sheetView workbookViewId="0">
      <selection activeCell="D5" sqref="D5"/>
    </sheetView>
  </sheetViews>
  <sheetFormatPr defaultRowHeight="14.4" x14ac:dyDescent="0.3"/>
  <cols>
    <col min="1" max="1" width="14" bestFit="1" customWidth="1"/>
    <col min="2" max="3" width="11.6640625" bestFit="1" customWidth="1"/>
    <col min="4" max="4" width="7" bestFit="1" customWidth="1"/>
    <col min="5" max="5" width="7.44140625" bestFit="1" customWidth="1"/>
    <col min="6" max="6" width="7.88671875" bestFit="1" customWidth="1"/>
  </cols>
  <sheetData>
    <row r="3" spans="1:2" x14ac:dyDescent="0.3">
      <c r="A3" s="6" t="s">
        <v>7</v>
      </c>
      <c r="B3" t="s">
        <v>6205</v>
      </c>
    </row>
    <row r="4" spans="1:2" x14ac:dyDescent="0.3">
      <c r="A4" t="s">
        <v>28</v>
      </c>
      <c r="B4" s="9">
        <v>2798.5050000000001</v>
      </c>
    </row>
    <row r="5" spans="1:2" x14ac:dyDescent="0.3">
      <c r="A5" t="s">
        <v>318</v>
      </c>
      <c r="B5" s="9">
        <v>6696.8649999999989</v>
      </c>
    </row>
    <row r="6" spans="1:2" x14ac:dyDescent="0.3">
      <c r="A6" t="s">
        <v>19</v>
      </c>
      <c r="B6" s="9">
        <v>35638.88499999998</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19BA-285D-43FC-BF19-2A03CE2D316A}">
  <dimension ref="A3:B8"/>
  <sheetViews>
    <sheetView workbookViewId="0">
      <selection activeCell="G7" sqref="G7"/>
    </sheetView>
  </sheetViews>
  <sheetFormatPr defaultRowHeight="14.4" x14ac:dyDescent="0.3"/>
  <cols>
    <col min="1" max="1" width="16.88671875" bestFit="1" customWidth="1"/>
    <col min="2" max="3" width="11.6640625" bestFit="1" customWidth="1"/>
    <col min="4" max="4" width="7" bestFit="1" customWidth="1"/>
    <col min="5" max="5" width="7.44140625" bestFit="1" customWidth="1"/>
    <col min="6" max="6" width="7.88671875" bestFit="1" customWidth="1"/>
  </cols>
  <sheetData>
    <row r="3" spans="1:2" x14ac:dyDescent="0.3">
      <c r="A3" s="6" t="s">
        <v>4</v>
      </c>
      <c r="B3" t="s">
        <v>6205</v>
      </c>
    </row>
    <row r="4" spans="1:2" x14ac:dyDescent="0.3">
      <c r="A4" t="s">
        <v>3753</v>
      </c>
      <c r="B4" s="9">
        <v>278.01</v>
      </c>
    </row>
    <row r="5" spans="1:2" x14ac:dyDescent="0.3">
      <c r="A5" t="s">
        <v>1598</v>
      </c>
      <c r="B5" s="9">
        <v>281.67499999999995</v>
      </c>
    </row>
    <row r="6" spans="1:2" x14ac:dyDescent="0.3">
      <c r="A6" t="s">
        <v>2587</v>
      </c>
      <c r="B6" s="9">
        <v>289.11</v>
      </c>
    </row>
    <row r="7" spans="1:2" x14ac:dyDescent="0.3">
      <c r="A7" t="s">
        <v>5765</v>
      </c>
      <c r="B7" s="9">
        <v>307.04499999999996</v>
      </c>
    </row>
    <row r="8" spans="1:2" x14ac:dyDescent="0.3">
      <c r="A8" t="s">
        <v>5114</v>
      </c>
      <c r="B8" s="9">
        <v>317.06999999999994</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1" zoomScale="115" zoomScaleNormal="115" workbookViewId="0">
      <selection activeCell="P2" sqref="P2"/>
    </sheetView>
  </sheetViews>
  <sheetFormatPr defaultRowHeight="14.4" x14ac:dyDescent="0.3"/>
  <cols>
    <col min="1" max="1" width="16.5546875" bestFit="1" customWidth="1"/>
    <col min="2" max="2" width="11.88671875" bestFit="1" customWidth="1"/>
    <col min="3" max="3" width="17.44140625" bestFit="1" customWidth="1"/>
    <col min="4" max="4" width="11.77734375" bestFit="1" customWidth="1"/>
    <col min="5" max="5" width="9.77734375" customWidth="1"/>
    <col min="6" max="6" width="16" customWidth="1"/>
    <col min="7" max="7" width="36" bestFit="1" customWidth="1"/>
    <col min="8" max="8" width="14.33203125" bestFit="1" customWidth="1"/>
    <col min="9" max="9" width="13.109375" bestFit="1" customWidth="1"/>
    <col min="10" max="10" width="12.21875" bestFit="1" customWidth="1"/>
    <col min="11" max="11" width="6.33203125" bestFit="1" customWidth="1"/>
    <col min="12" max="12" width="10.77734375" customWidth="1"/>
    <col min="13" max="13" width="9.33203125" bestFit="1" customWidth="1"/>
    <col min="14" max="14" width="18.109375" customWidth="1"/>
    <col min="15" max="15" width="17.21875"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_xlfn.XLOOKUP(orders!C2,customers!$A$1:$A$1001,customers!$G$1:$G$1001,,0)</f>
        <v>United States</v>
      </c>
      <c r="I2" t="str">
        <f>_xlfn.XLOOKUP(D2,products!$A$1:$A$49,products!$B$1:$B$49,,0)</f>
        <v>Rob</v>
      </c>
      <c r="J2" t="str">
        <f>_xlfn.XLOOKUP(D2,products!$A$1:$A$49,products!$C$1:$C$49,,0)</f>
        <v>M</v>
      </c>
      <c r="K2" s="4">
        <f>_xlfn.XLOOKUP(orders!D2,products!$A$1:$A$49,products!$D$1:$D$49,,0)</f>
        <v>1</v>
      </c>
      <c r="L2" s="5">
        <f>_xlfn.XLOOKUP(D2,products!$A$1:$A$49,products!$E$1:$E$49,,0)</f>
        <v>9.9499999999999993</v>
      </c>
      <c r="M2" s="5">
        <f>orders!L2*orders!E2</f>
        <v>19.899999999999999</v>
      </c>
      <c r="N2" t="str" cm="1">
        <f t="array" ref="N2">_xlfn.IFS(I2="Rob","Robusta",I2="Exc","Excelsa",I2="Ara","Arabica",I2="Lib","Liberica",I2="","")</f>
        <v>Robusta</v>
      </c>
      <c r="O2" t="str" cm="1">
        <f t="array" ref="O2">_xlfn.IFS(J2="M","Medium",J2="L","Light",J2="D","Dark",J2="","")</f>
        <v>Medium</v>
      </c>
      <c r="P2" t="str">
        <f>_xlfn.XLOOKUP(Table1[[#This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_xlfn.XLOOKUP(orders!C3,customers!$A$1:$A$1001,customers!$G$1:$G$1001,,0)</f>
        <v>United States</v>
      </c>
      <c r="I3" t="str">
        <f>_xlfn.XLOOKUP(D3,products!$A$1:$A$49,products!$B$1:$B$49,,0)</f>
        <v>Exc</v>
      </c>
      <c r="J3" t="str">
        <f>_xlfn.XLOOKUP(D3,products!$A$1:$A$49,products!$C$1:$C$49,,0)</f>
        <v>M</v>
      </c>
      <c r="K3" s="4">
        <f>_xlfn.XLOOKUP(orders!D3,products!$A$1:$A$49,products!$D$1:$D$49,,0)</f>
        <v>0.5</v>
      </c>
      <c r="L3" s="5">
        <f>_xlfn.XLOOKUP(D3,products!$A$1:$A$49,products!$E$1:$E$49,,0)</f>
        <v>8.25</v>
      </c>
      <c r="M3" s="5">
        <f>orders!L3*orders!E3</f>
        <v>41.25</v>
      </c>
      <c r="N3" t="str" cm="1">
        <f t="array" ref="N3">_xlfn.IFS(I3="Rob","Robusta",I3="Exc","Excelsa",I3="Ara","Arabica",I3="Lib","Liberica",I3="","")</f>
        <v>Excelsa</v>
      </c>
      <c r="O3" t="str" cm="1">
        <f t="array" ref="O3">_xlfn.IFS(J3="M","Medium",J3="L","Light",J3="D","Dark",J3="","")</f>
        <v>Medium</v>
      </c>
      <c r="P3" t="str">
        <f>_xlfn.XLOOKUP(Table1[[#This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_xlfn.XLOOKUP(orders!C4,customers!$A$1:$A$1001,customers!$G$1:$G$1001,,0)</f>
        <v>United States</v>
      </c>
      <c r="I4" t="str">
        <f>_xlfn.XLOOKUP(D4,products!$A$1:$A$49,products!$B$1:$B$49,,0)</f>
        <v>Ara</v>
      </c>
      <c r="J4" t="str">
        <f>_xlfn.XLOOKUP(D4,products!$A$1:$A$49,products!$C$1:$C$49,,0)</f>
        <v>L</v>
      </c>
      <c r="K4" s="4">
        <f>_xlfn.XLOOKUP(orders!D4,products!$A$1:$A$49,products!$D$1:$D$49,,0)</f>
        <v>1</v>
      </c>
      <c r="L4" s="5">
        <f>_xlfn.XLOOKUP(D4,products!$A$1:$A$49,products!$E$1:$E$49,,0)</f>
        <v>12.95</v>
      </c>
      <c r="M4" s="5">
        <f>orders!L4*orders!E4</f>
        <v>12.95</v>
      </c>
      <c r="N4" t="str" cm="1">
        <f t="array" ref="N4">_xlfn.IFS(I4="Rob","Robusta",I4="Exc","Excelsa",I4="Ara","Arabica",I4="Lib","Liberica",I4="","")</f>
        <v>Arabica</v>
      </c>
      <c r="O4" t="str" cm="1">
        <f t="array" ref="O4">_xlfn.IFS(J4="M","Medium",J4="L","Light",J4="D","Dark",J4="","")</f>
        <v>Light</v>
      </c>
      <c r="P4" t="str">
        <f>_xlfn.XLOOKUP(Table1[[#This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_xlfn.XLOOKUP(orders!C5,customers!$A$1:$A$1001,customers!$G$1:$G$1001,,0)</f>
        <v>Ireland</v>
      </c>
      <c r="I5" t="str">
        <f>_xlfn.XLOOKUP(D5,products!$A$1:$A$49,products!$B$1:$B$49,,0)</f>
        <v>Exc</v>
      </c>
      <c r="J5" t="str">
        <f>_xlfn.XLOOKUP(D5,products!$A$1:$A$49,products!$C$1:$C$49,,0)</f>
        <v>M</v>
      </c>
      <c r="K5" s="4">
        <f>_xlfn.XLOOKUP(orders!D5,products!$A$1:$A$49,products!$D$1:$D$49,,0)</f>
        <v>1</v>
      </c>
      <c r="L5" s="5">
        <f>_xlfn.XLOOKUP(D5,products!$A$1:$A$49,products!$E$1:$E$49,,0)</f>
        <v>13.75</v>
      </c>
      <c r="M5" s="5">
        <f>orders!L5*orders!E5</f>
        <v>27.5</v>
      </c>
      <c r="N5" t="str" cm="1">
        <f t="array" ref="N5">_xlfn.IFS(I5="Rob","Robusta",I5="Exc","Excelsa",I5="Ara","Arabica",I5="Lib","Liberica",I5="","")</f>
        <v>Excelsa</v>
      </c>
      <c r="O5" t="str" cm="1">
        <f t="array" ref="O5">_xlfn.IFS(J5="M","Medium",J5="L","Light",J5="D","Dark",J5="","")</f>
        <v>Medium</v>
      </c>
      <c r="P5" t="str">
        <f>_xlfn.XLOOKUP(Table1[[#This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_xlfn.XLOOKUP(orders!C6,customers!$A$1:$A$1001,customers!$G$1:$G$1001,,0)</f>
        <v>Ireland</v>
      </c>
      <c r="I6" t="str">
        <f>_xlfn.XLOOKUP(D6,products!$A$1:$A$49,products!$B$1:$B$49,,0)</f>
        <v>Rob</v>
      </c>
      <c r="J6" t="str">
        <f>_xlfn.XLOOKUP(D6,products!$A$1:$A$49,products!$C$1:$C$49,,0)</f>
        <v>L</v>
      </c>
      <c r="K6" s="4">
        <f>_xlfn.XLOOKUP(orders!D6,products!$A$1:$A$49,products!$D$1:$D$49,,0)</f>
        <v>2.5</v>
      </c>
      <c r="L6" s="5">
        <f>_xlfn.XLOOKUP(D6,products!$A$1:$A$49,products!$E$1:$E$49,,0)</f>
        <v>27.484999999999996</v>
      </c>
      <c r="M6" s="5">
        <f>orders!L6*orders!E6</f>
        <v>54.969999999999992</v>
      </c>
      <c r="N6" t="str" cm="1">
        <f t="array" ref="N6">_xlfn.IFS(I6="Rob","Robusta",I6="Exc","Excelsa",I6="Ara","Arabica",I6="Lib","Liberica",I6="","")</f>
        <v>Robusta</v>
      </c>
      <c r="O6" t="str" cm="1">
        <f t="array" ref="O6">_xlfn.IFS(J6="M","Medium",J6="L","Light",J6="D","Dark",J6="","")</f>
        <v>Light</v>
      </c>
      <c r="P6" t="str">
        <f>_xlfn.XLOOKUP(Table1[[#This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_xlfn.XLOOKUP(orders!C7,customers!$A$1:$A$1001,customers!$G$1:$G$1001,,0)</f>
        <v>United States</v>
      </c>
      <c r="I7" t="str">
        <f>_xlfn.XLOOKUP(D7,products!$A$1:$A$49,products!$B$1:$B$49,,0)</f>
        <v>Lib</v>
      </c>
      <c r="J7" t="str">
        <f>_xlfn.XLOOKUP(D7,products!$A$1:$A$49,products!$C$1:$C$49,,0)</f>
        <v>D</v>
      </c>
      <c r="K7" s="4">
        <f>_xlfn.XLOOKUP(orders!D7,products!$A$1:$A$49,products!$D$1:$D$49,,0)</f>
        <v>1</v>
      </c>
      <c r="L7" s="5">
        <f>_xlfn.XLOOKUP(D7,products!$A$1:$A$49,products!$E$1:$E$49,,0)</f>
        <v>12.95</v>
      </c>
      <c r="M7" s="5">
        <f>orders!L7*orders!E7</f>
        <v>38.849999999999994</v>
      </c>
      <c r="N7" t="str" cm="1">
        <f t="array" ref="N7">_xlfn.IFS(I7="Rob","Robusta",I7="Exc","Excelsa",I7="Ara","Arabica",I7="Lib","Liberica",I7="","")</f>
        <v>Liberica</v>
      </c>
      <c r="O7" t="str" cm="1">
        <f t="array" ref="O7">_xlfn.IFS(J7="M","Medium",J7="L","Light",J7="D","Dark",J7="","")</f>
        <v>Dark</v>
      </c>
      <c r="P7" t="str">
        <f>_xlfn.XLOOKUP(Table1[[#This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_xlfn.XLOOKUP(orders!C8,customers!$A$1:$A$1001,customers!$G$1:$G$1001,,0)</f>
        <v>United States</v>
      </c>
      <c r="I8" t="str">
        <f>_xlfn.XLOOKUP(D8,products!$A$1:$A$49,products!$B$1:$B$49,,0)</f>
        <v>Exc</v>
      </c>
      <c r="J8" t="str">
        <f>_xlfn.XLOOKUP(D8,products!$A$1:$A$49,products!$C$1:$C$49,,0)</f>
        <v>D</v>
      </c>
      <c r="K8" s="4">
        <f>_xlfn.XLOOKUP(orders!D8,products!$A$1:$A$49,products!$D$1:$D$49,,0)</f>
        <v>0.5</v>
      </c>
      <c r="L8" s="5">
        <f>_xlfn.XLOOKUP(D8,products!$A$1:$A$49,products!$E$1:$E$49,,0)</f>
        <v>7.29</v>
      </c>
      <c r="M8" s="5">
        <f>orders!L8*orders!E8</f>
        <v>21.87</v>
      </c>
      <c r="N8" t="str" cm="1">
        <f t="array" ref="N8">_xlfn.IFS(I8="Rob","Robusta",I8="Exc","Excelsa",I8="Ara","Arabica",I8="Lib","Liberica",I8="","")</f>
        <v>Excelsa</v>
      </c>
      <c r="O8" t="str" cm="1">
        <f t="array" ref="O8">_xlfn.IFS(J8="M","Medium",J8="L","Light",J8="D","Dark",J8="","")</f>
        <v>Dark</v>
      </c>
      <c r="P8" t="str">
        <f>_xlfn.XLOOKUP(Table1[[#This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_xlfn.XLOOKUP(orders!C9,customers!$A$1:$A$1001,customers!$G$1:$G$1001,,0)</f>
        <v>Ireland</v>
      </c>
      <c r="I9" t="str">
        <f>_xlfn.XLOOKUP(D9,products!$A$1:$A$49,products!$B$1:$B$49,,0)</f>
        <v>Lib</v>
      </c>
      <c r="J9" t="str">
        <f>_xlfn.XLOOKUP(D9,products!$A$1:$A$49,products!$C$1:$C$49,,0)</f>
        <v>L</v>
      </c>
      <c r="K9" s="4">
        <f>_xlfn.XLOOKUP(orders!D9,products!$A$1:$A$49,products!$D$1:$D$49,,0)</f>
        <v>0.2</v>
      </c>
      <c r="L9" s="5">
        <f>_xlfn.XLOOKUP(D9,products!$A$1:$A$49,products!$E$1:$E$49,,0)</f>
        <v>4.7549999999999999</v>
      </c>
      <c r="M9" s="5">
        <f>orders!L9*orders!E9</f>
        <v>4.7549999999999999</v>
      </c>
      <c r="N9" t="str" cm="1">
        <f t="array" ref="N9">_xlfn.IFS(I9="Rob","Robusta",I9="Exc","Excelsa",I9="Ara","Arabica",I9="Lib","Liberica",I9="","")</f>
        <v>Liberica</v>
      </c>
      <c r="O9" t="str" cm="1">
        <f t="array" ref="O9">_xlfn.IFS(J9="M","Medium",J9="L","Light",J9="D","Dark",J9="","")</f>
        <v>Light</v>
      </c>
      <c r="P9" t="str">
        <f>_xlfn.XLOOKUP(Table1[[#This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_xlfn.XLOOKUP(orders!C10,customers!$A$1:$A$1001,customers!$G$1:$G$1001,,0)</f>
        <v>United States</v>
      </c>
      <c r="I10" t="str">
        <f>_xlfn.XLOOKUP(D10,products!$A$1:$A$49,products!$B$1:$B$49,,0)</f>
        <v>Rob</v>
      </c>
      <c r="J10" t="str">
        <f>_xlfn.XLOOKUP(D10,products!$A$1:$A$49,products!$C$1:$C$49,,0)</f>
        <v>M</v>
      </c>
      <c r="K10" s="4">
        <f>_xlfn.XLOOKUP(orders!D10,products!$A$1:$A$49,products!$D$1:$D$49,,0)</f>
        <v>0.5</v>
      </c>
      <c r="L10" s="5">
        <f>_xlfn.XLOOKUP(D10,products!$A$1:$A$49,products!$E$1:$E$49,,0)</f>
        <v>5.97</v>
      </c>
      <c r="M10" s="5">
        <f>orders!L10*orders!E10</f>
        <v>17.91</v>
      </c>
      <c r="N10" t="str" cm="1">
        <f t="array" ref="N10">_xlfn.IFS(I10="Rob","Robusta",I10="Exc","Excelsa",I10="Ara","Arabica",I10="Lib","Liberica",I10="","")</f>
        <v>Robusta</v>
      </c>
      <c r="O10" t="str" cm="1">
        <f t="array" ref="O10">_xlfn.IFS(J10="M","Medium",J10="L","Light",J10="D","Dark",J10="","")</f>
        <v>Medium</v>
      </c>
      <c r="P10" t="str">
        <f>_xlfn.XLOOKUP(Table1[[#This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_xlfn.XLOOKUP(orders!C11,customers!$A$1:$A$1001,customers!$G$1:$G$1001,,0)</f>
        <v>United States</v>
      </c>
      <c r="I11" t="str">
        <f>_xlfn.XLOOKUP(D11,products!$A$1:$A$49,products!$B$1:$B$49,,0)</f>
        <v>Rob</v>
      </c>
      <c r="J11" t="str">
        <f>_xlfn.XLOOKUP(D11,products!$A$1:$A$49,products!$C$1:$C$49,,0)</f>
        <v>M</v>
      </c>
      <c r="K11" s="4">
        <f>_xlfn.XLOOKUP(orders!D11,products!$A$1:$A$49,products!$D$1:$D$49,,0)</f>
        <v>0.5</v>
      </c>
      <c r="L11" s="5">
        <f>_xlfn.XLOOKUP(D11,products!$A$1:$A$49,products!$E$1:$E$49,,0)</f>
        <v>5.97</v>
      </c>
      <c r="M11" s="5">
        <f>orders!L11*orders!E11</f>
        <v>5.97</v>
      </c>
      <c r="N11" t="str" cm="1">
        <f t="array" ref="N11">_xlfn.IFS(I11="Rob","Robusta",I11="Exc","Excelsa",I11="Ara","Arabica",I11="Lib","Liberica",I11="","")</f>
        <v>Robusta</v>
      </c>
      <c r="O11" t="str" cm="1">
        <f t="array" ref="O11">_xlfn.IFS(J11="M","Medium",J11="L","Light",J11="D","Dark",J11="","")</f>
        <v>Medium</v>
      </c>
      <c r="P11" t="str">
        <f>_xlfn.XLOOKUP(Table1[[#This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_xlfn.XLOOKUP(orders!C12,customers!$A$1:$A$1001,customers!$G$1:$G$1001,,0)</f>
        <v>United States</v>
      </c>
      <c r="I12" t="str">
        <f>_xlfn.XLOOKUP(D12,products!$A$1:$A$49,products!$B$1:$B$49,,0)</f>
        <v>Ara</v>
      </c>
      <c r="J12" t="str">
        <f>_xlfn.XLOOKUP(D12,products!$A$1:$A$49,products!$C$1:$C$49,,0)</f>
        <v>D</v>
      </c>
      <c r="K12" s="4">
        <f>_xlfn.XLOOKUP(orders!D12,products!$A$1:$A$49,products!$D$1:$D$49,,0)</f>
        <v>1</v>
      </c>
      <c r="L12" s="5">
        <f>_xlfn.XLOOKUP(D12,products!$A$1:$A$49,products!$E$1:$E$49,,0)</f>
        <v>9.9499999999999993</v>
      </c>
      <c r="M12" s="5">
        <f>orders!L12*orders!E12</f>
        <v>39.799999999999997</v>
      </c>
      <c r="N12" t="str" cm="1">
        <f t="array" ref="N12">_xlfn.IFS(I12="Rob","Robusta",I12="Exc","Excelsa",I12="Ara","Arabica",I12="Lib","Liberica",I12="","")</f>
        <v>Arabica</v>
      </c>
      <c r="O12" t="str" cm="1">
        <f t="array" ref="O12">_xlfn.IFS(J12="M","Medium",J12="L","Light",J12="D","Dark",J12="","")</f>
        <v>Dark</v>
      </c>
      <c r="P12" t="str">
        <f>_xlfn.XLOOKUP(Table1[[#This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_xlfn.XLOOKUP(orders!C13,customers!$A$1:$A$1001,customers!$G$1:$G$1001,,0)</f>
        <v>United States</v>
      </c>
      <c r="I13" t="str">
        <f>_xlfn.XLOOKUP(D13,products!$A$1:$A$49,products!$B$1:$B$49,,0)</f>
        <v>Exc</v>
      </c>
      <c r="J13" t="str">
        <f>_xlfn.XLOOKUP(D13,products!$A$1:$A$49,products!$C$1:$C$49,,0)</f>
        <v>L</v>
      </c>
      <c r="K13" s="4">
        <f>_xlfn.XLOOKUP(orders!D13,products!$A$1:$A$49,products!$D$1:$D$49,,0)</f>
        <v>2.5</v>
      </c>
      <c r="L13" s="5">
        <f>_xlfn.XLOOKUP(D13,products!$A$1:$A$49,products!$E$1:$E$49,,0)</f>
        <v>34.154999999999994</v>
      </c>
      <c r="M13" s="5">
        <f>orders!L13*orders!E13</f>
        <v>170.77499999999998</v>
      </c>
      <c r="N13" t="str" cm="1">
        <f t="array" ref="N13">_xlfn.IFS(I13="Rob","Robusta",I13="Exc","Excelsa",I13="Ara","Arabica",I13="Lib","Liberica",I13="","")</f>
        <v>Excelsa</v>
      </c>
      <c r="O13" t="str" cm="1">
        <f t="array" ref="O13">_xlfn.IFS(J13="M","Medium",J13="L","Light",J13="D","Dark",J13="","")</f>
        <v>Light</v>
      </c>
      <c r="P13" t="str">
        <f>_xlfn.XLOOKUP(Table1[[#This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_xlfn.XLOOKUP(orders!C14,customers!$A$1:$A$1001,customers!$G$1:$G$1001,,0)</f>
        <v>United States</v>
      </c>
      <c r="I14" t="str">
        <f>_xlfn.XLOOKUP(D14,products!$A$1:$A$49,products!$B$1:$B$49,,0)</f>
        <v>Rob</v>
      </c>
      <c r="J14" t="str">
        <f>_xlfn.XLOOKUP(D14,products!$A$1:$A$49,products!$C$1:$C$49,,0)</f>
        <v>M</v>
      </c>
      <c r="K14" s="4">
        <f>_xlfn.XLOOKUP(orders!D14,products!$A$1:$A$49,products!$D$1:$D$49,,0)</f>
        <v>1</v>
      </c>
      <c r="L14" s="5">
        <f>_xlfn.XLOOKUP(D14,products!$A$1:$A$49,products!$E$1:$E$49,,0)</f>
        <v>9.9499999999999993</v>
      </c>
      <c r="M14" s="5">
        <f>orders!L14*orders!E14</f>
        <v>49.75</v>
      </c>
      <c r="N14" t="str" cm="1">
        <f t="array" ref="N14">_xlfn.IFS(I14="Rob","Robusta",I14="Exc","Excelsa",I14="Ara","Arabica",I14="Lib","Liberica",I14="","")</f>
        <v>Robusta</v>
      </c>
      <c r="O14" t="str" cm="1">
        <f t="array" ref="O14">_xlfn.IFS(J14="M","Medium",J14="L","Light",J14="D","Dark",J14="","")</f>
        <v>Medium</v>
      </c>
      <c r="P14" t="str">
        <f>_xlfn.XLOOKUP(Table1[[#This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_xlfn.XLOOKUP(orders!C15,customers!$A$1:$A$1001,customers!$G$1:$G$1001,,0)</f>
        <v>United States</v>
      </c>
      <c r="I15" t="str">
        <f>_xlfn.XLOOKUP(D15,products!$A$1:$A$49,products!$B$1:$B$49,,0)</f>
        <v>Rob</v>
      </c>
      <c r="J15" t="str">
        <f>_xlfn.XLOOKUP(D15,products!$A$1:$A$49,products!$C$1:$C$49,,0)</f>
        <v>D</v>
      </c>
      <c r="K15" s="4">
        <f>_xlfn.XLOOKUP(orders!D15,products!$A$1:$A$49,products!$D$1:$D$49,,0)</f>
        <v>2.5</v>
      </c>
      <c r="L15" s="5">
        <f>_xlfn.XLOOKUP(D15,products!$A$1:$A$49,products!$E$1:$E$49,,0)</f>
        <v>20.584999999999997</v>
      </c>
      <c r="M15" s="5">
        <f>orders!L15*orders!E15</f>
        <v>41.169999999999995</v>
      </c>
      <c r="N15" t="str" cm="1">
        <f t="array" ref="N15">_xlfn.IFS(I15="Rob","Robusta",I15="Exc","Excelsa",I15="Ara","Arabica",I15="Lib","Liberica",I15="","")</f>
        <v>Robusta</v>
      </c>
      <c r="O15" t="str" cm="1">
        <f t="array" ref="O15">_xlfn.IFS(J15="M","Medium",J15="L","Light",J15="D","Dark",J15="","")</f>
        <v>Dark</v>
      </c>
      <c r="P15" t="str">
        <f>_xlfn.XLOOKUP(Table1[[#This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_xlfn.XLOOKUP(orders!C16,customers!$A$1:$A$1001,customers!$G$1:$G$1001,,0)</f>
        <v>United States</v>
      </c>
      <c r="I16" t="str">
        <f>_xlfn.XLOOKUP(D16,products!$A$1:$A$49,products!$B$1:$B$49,,0)</f>
        <v>Lib</v>
      </c>
      <c r="J16" t="str">
        <f>_xlfn.XLOOKUP(D16,products!$A$1:$A$49,products!$C$1:$C$49,,0)</f>
        <v>D</v>
      </c>
      <c r="K16" s="4">
        <f>_xlfn.XLOOKUP(orders!D16,products!$A$1:$A$49,products!$D$1:$D$49,,0)</f>
        <v>0.2</v>
      </c>
      <c r="L16" s="5">
        <f>_xlfn.XLOOKUP(D16,products!$A$1:$A$49,products!$E$1:$E$49,,0)</f>
        <v>3.8849999999999998</v>
      </c>
      <c r="M16" s="5">
        <f>orders!L16*orders!E16</f>
        <v>11.654999999999999</v>
      </c>
      <c r="N16" t="str" cm="1">
        <f t="array" ref="N16">_xlfn.IFS(I16="Rob","Robusta",I16="Exc","Excelsa",I16="Ara","Arabica",I16="Lib","Liberica",I16="","")</f>
        <v>Liberica</v>
      </c>
      <c r="O16" t="str" cm="1">
        <f t="array" ref="O16">_xlfn.IFS(J16="M","Medium",J16="L","Light",J16="D","Dark",J16="","")</f>
        <v>Dark</v>
      </c>
      <c r="P16" t="str">
        <f>_xlfn.XLOOKUP(Table1[[#This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_xlfn.XLOOKUP(orders!C17,customers!$A$1:$A$1001,customers!$G$1:$G$1001,,0)</f>
        <v>United States</v>
      </c>
      <c r="I17" t="str">
        <f>_xlfn.XLOOKUP(D17,products!$A$1:$A$49,products!$B$1:$B$49,,0)</f>
        <v>Rob</v>
      </c>
      <c r="J17" t="str">
        <f>_xlfn.XLOOKUP(D17,products!$A$1:$A$49,products!$C$1:$C$49,,0)</f>
        <v>M</v>
      </c>
      <c r="K17" s="4">
        <f>_xlfn.XLOOKUP(orders!D17,products!$A$1:$A$49,products!$D$1:$D$49,,0)</f>
        <v>2.5</v>
      </c>
      <c r="L17" s="5">
        <f>_xlfn.XLOOKUP(D17,products!$A$1:$A$49,products!$E$1:$E$49,,0)</f>
        <v>22.884999999999998</v>
      </c>
      <c r="M17" s="5">
        <f>orders!L17*orders!E17</f>
        <v>114.42499999999998</v>
      </c>
      <c r="N17" t="str" cm="1">
        <f t="array" ref="N17">_xlfn.IFS(I17="Rob","Robusta",I17="Exc","Excelsa",I17="Ara","Arabica",I17="Lib","Liberica",I17="","")</f>
        <v>Robusta</v>
      </c>
      <c r="O17" t="str" cm="1">
        <f t="array" ref="O17">_xlfn.IFS(J17="M","Medium",J17="L","Light",J17="D","Dark",J17="","")</f>
        <v>Medium</v>
      </c>
      <c r="P17" t="str">
        <f>_xlfn.XLOOKUP(Table1[[#This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_xlfn.XLOOKUP(orders!C18,customers!$A$1:$A$1001,customers!$G$1:$G$1001,,0)</f>
        <v>United States</v>
      </c>
      <c r="I18" t="str">
        <f>_xlfn.XLOOKUP(D18,products!$A$1:$A$49,products!$B$1:$B$49,,0)</f>
        <v>Ara</v>
      </c>
      <c r="J18" t="str">
        <f>_xlfn.XLOOKUP(D18,products!$A$1:$A$49,products!$C$1:$C$49,,0)</f>
        <v>M</v>
      </c>
      <c r="K18" s="4">
        <f>_xlfn.XLOOKUP(orders!D18,products!$A$1:$A$49,products!$D$1:$D$49,,0)</f>
        <v>0.2</v>
      </c>
      <c r="L18" s="5">
        <f>_xlfn.XLOOKUP(D18,products!$A$1:$A$49,products!$E$1:$E$49,,0)</f>
        <v>3.375</v>
      </c>
      <c r="M18" s="5">
        <f>orders!L18*orders!E18</f>
        <v>20.25</v>
      </c>
      <c r="N18" t="str" cm="1">
        <f t="array" ref="N18">_xlfn.IFS(I18="Rob","Robusta",I18="Exc","Excelsa",I18="Ara","Arabica",I18="Lib","Liberica",I18="","")</f>
        <v>Arabica</v>
      </c>
      <c r="O18" t="str" cm="1">
        <f t="array" ref="O18">_xlfn.IFS(J18="M","Medium",J18="L","Light",J18="D","Dark",J18="","")</f>
        <v>Medium</v>
      </c>
      <c r="P18" t="str">
        <f>_xlfn.XLOOKUP(Table1[[#This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_xlfn.XLOOKUP(orders!C19,customers!$A$1:$A$1001,customers!$G$1:$G$1001,,0)</f>
        <v>United States</v>
      </c>
      <c r="I19" t="str">
        <f>_xlfn.XLOOKUP(D19,products!$A$1:$A$49,products!$B$1:$B$49,,0)</f>
        <v>Ara</v>
      </c>
      <c r="J19" t="str">
        <f>_xlfn.XLOOKUP(D19,products!$A$1:$A$49,products!$C$1:$C$49,,0)</f>
        <v>L</v>
      </c>
      <c r="K19" s="4">
        <f>_xlfn.XLOOKUP(orders!D19,products!$A$1:$A$49,products!$D$1:$D$49,,0)</f>
        <v>1</v>
      </c>
      <c r="L19" s="5">
        <f>_xlfn.XLOOKUP(D19,products!$A$1:$A$49,products!$E$1:$E$49,,0)</f>
        <v>12.95</v>
      </c>
      <c r="M19" s="5">
        <f>orders!L19*orders!E19</f>
        <v>77.699999999999989</v>
      </c>
      <c r="N19" t="str" cm="1">
        <f t="array" ref="N19">_xlfn.IFS(I19="Rob","Robusta",I19="Exc","Excelsa",I19="Ara","Arabica",I19="Lib","Liberica",I19="","")</f>
        <v>Arabica</v>
      </c>
      <c r="O19" t="str" cm="1">
        <f t="array" ref="O19">_xlfn.IFS(J19="M","Medium",J19="L","Light",J19="D","Dark",J19="","")</f>
        <v>Light</v>
      </c>
      <c r="P19" t="str">
        <f>_xlfn.XLOOKUP(Table1[[#This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_xlfn.XLOOKUP(orders!C20,customers!$A$1:$A$1001,customers!$G$1:$G$1001,,0)</f>
        <v>Ireland</v>
      </c>
      <c r="I20" t="str">
        <f>_xlfn.XLOOKUP(D20,products!$A$1:$A$49,products!$B$1:$B$49,,0)</f>
        <v>Rob</v>
      </c>
      <c r="J20" t="str">
        <f>_xlfn.XLOOKUP(D20,products!$A$1:$A$49,products!$C$1:$C$49,,0)</f>
        <v>D</v>
      </c>
      <c r="K20" s="4">
        <f>_xlfn.XLOOKUP(orders!D20,products!$A$1:$A$49,products!$D$1:$D$49,,0)</f>
        <v>2.5</v>
      </c>
      <c r="L20" s="5">
        <f>_xlfn.XLOOKUP(D20,products!$A$1:$A$49,products!$E$1:$E$49,,0)</f>
        <v>20.584999999999997</v>
      </c>
      <c r="M20" s="5">
        <f>orders!L20*orders!E20</f>
        <v>82.339999999999989</v>
      </c>
      <c r="N20" t="str" cm="1">
        <f t="array" ref="N20">_xlfn.IFS(I20="Rob","Robusta",I20="Exc","Excelsa",I20="Ara","Arabica",I20="Lib","Liberica",I20="","")</f>
        <v>Robusta</v>
      </c>
      <c r="O20" t="str" cm="1">
        <f t="array" ref="O20">_xlfn.IFS(J20="M","Medium",J20="L","Light",J20="D","Dark",J20="","")</f>
        <v>Dark</v>
      </c>
      <c r="P20" t="str">
        <f>_xlfn.XLOOKUP(Table1[[#This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_xlfn.XLOOKUP(orders!C21,customers!$A$1:$A$1001,customers!$G$1:$G$1001,,0)</f>
        <v>United States</v>
      </c>
      <c r="I21" t="str">
        <f>_xlfn.XLOOKUP(D21,products!$A$1:$A$49,products!$B$1:$B$49,,0)</f>
        <v>Ara</v>
      </c>
      <c r="J21" t="str">
        <f>_xlfn.XLOOKUP(D21,products!$A$1:$A$49,products!$C$1:$C$49,,0)</f>
        <v>M</v>
      </c>
      <c r="K21" s="4">
        <f>_xlfn.XLOOKUP(orders!D21,products!$A$1:$A$49,products!$D$1:$D$49,,0)</f>
        <v>0.2</v>
      </c>
      <c r="L21" s="5">
        <f>_xlfn.XLOOKUP(D21,products!$A$1:$A$49,products!$E$1:$E$49,,0)</f>
        <v>3.375</v>
      </c>
      <c r="M21" s="5">
        <f>orders!L21*orders!E21</f>
        <v>16.875</v>
      </c>
      <c r="N21" t="str" cm="1">
        <f t="array" ref="N21">_xlfn.IFS(I21="Rob","Robusta",I21="Exc","Excelsa",I21="Ara","Arabica",I21="Lib","Liberica",I21="","")</f>
        <v>Arabica</v>
      </c>
      <c r="O21" t="str" cm="1">
        <f t="array" ref="O21">_xlfn.IFS(J21="M","Medium",J21="L","Light",J21="D","Dark",J21="","")</f>
        <v>Medium</v>
      </c>
      <c r="P21" t="str">
        <f>_xlfn.XLOOKUP(Table1[[#This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_xlfn.XLOOKUP(orders!C22,customers!$A$1:$A$1001,customers!$G$1:$G$1001,,0)</f>
        <v>United States</v>
      </c>
      <c r="I22" t="str">
        <f>_xlfn.XLOOKUP(D22,products!$A$1:$A$49,products!$B$1:$B$49,,0)</f>
        <v>Exc</v>
      </c>
      <c r="J22" t="str">
        <f>_xlfn.XLOOKUP(D22,products!$A$1:$A$49,products!$C$1:$C$49,,0)</f>
        <v>D</v>
      </c>
      <c r="K22" s="4">
        <f>_xlfn.XLOOKUP(orders!D22,products!$A$1:$A$49,products!$D$1:$D$49,,0)</f>
        <v>0.2</v>
      </c>
      <c r="L22" s="5">
        <f>_xlfn.XLOOKUP(D22,products!$A$1:$A$49,products!$E$1:$E$49,,0)</f>
        <v>3.645</v>
      </c>
      <c r="M22" s="5">
        <f>orders!L22*orders!E22</f>
        <v>14.58</v>
      </c>
      <c r="N22" t="str" cm="1">
        <f t="array" ref="N22">_xlfn.IFS(I22="Rob","Robusta",I22="Exc","Excelsa",I22="Ara","Arabica",I22="Lib","Liberica",I22="","")</f>
        <v>Excelsa</v>
      </c>
      <c r="O22" t="str" cm="1">
        <f t="array" ref="O22">_xlfn.IFS(J22="M","Medium",J22="L","Light",J22="D","Dark",J22="","")</f>
        <v>Dark</v>
      </c>
      <c r="P22" t="str">
        <f>_xlfn.XLOOKUP(Table1[[#This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_xlfn.XLOOKUP(orders!C23,customers!$A$1:$A$1001,customers!$G$1:$G$1001,,0)</f>
        <v>United States</v>
      </c>
      <c r="I23" t="str">
        <f>_xlfn.XLOOKUP(D23,products!$A$1:$A$49,products!$B$1:$B$49,,0)</f>
        <v>Ara</v>
      </c>
      <c r="J23" t="str">
        <f>_xlfn.XLOOKUP(D23,products!$A$1:$A$49,products!$C$1:$C$49,,0)</f>
        <v>D</v>
      </c>
      <c r="K23" s="4">
        <f>_xlfn.XLOOKUP(orders!D23,products!$A$1:$A$49,products!$D$1:$D$49,,0)</f>
        <v>0.2</v>
      </c>
      <c r="L23" s="5">
        <f>_xlfn.XLOOKUP(D23,products!$A$1:$A$49,products!$E$1:$E$49,,0)</f>
        <v>2.9849999999999999</v>
      </c>
      <c r="M23" s="5">
        <f>orders!L23*orders!E23</f>
        <v>17.91</v>
      </c>
      <c r="N23" t="str" cm="1">
        <f t="array" ref="N23">_xlfn.IFS(I23="Rob","Robusta",I23="Exc","Excelsa",I23="Ara","Arabica",I23="Lib","Liberica",I23="","")</f>
        <v>Arabica</v>
      </c>
      <c r="O23" t="str" cm="1">
        <f t="array" ref="O23">_xlfn.IFS(J23="M","Medium",J23="L","Light",J23="D","Dark",J23="","")</f>
        <v>Dark</v>
      </c>
      <c r="P23" t="str">
        <f>_xlfn.XLOOKUP(Table1[[#This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_xlfn.XLOOKUP(orders!C24,customers!$A$1:$A$1001,customers!$G$1:$G$1001,,0)</f>
        <v>United States</v>
      </c>
      <c r="I24" t="str">
        <f>_xlfn.XLOOKUP(D24,products!$A$1:$A$49,products!$B$1:$B$49,,0)</f>
        <v>Rob</v>
      </c>
      <c r="J24" t="str">
        <f>_xlfn.XLOOKUP(D24,products!$A$1:$A$49,products!$C$1:$C$49,,0)</f>
        <v>M</v>
      </c>
      <c r="K24" s="4">
        <f>_xlfn.XLOOKUP(orders!D24,products!$A$1:$A$49,products!$D$1:$D$49,,0)</f>
        <v>2.5</v>
      </c>
      <c r="L24" s="5">
        <f>_xlfn.XLOOKUP(D24,products!$A$1:$A$49,products!$E$1:$E$49,,0)</f>
        <v>22.884999999999998</v>
      </c>
      <c r="M24" s="5">
        <f>orders!L24*orders!E24</f>
        <v>91.539999999999992</v>
      </c>
      <c r="N24" t="str" cm="1">
        <f t="array" ref="N24">_xlfn.IFS(I24="Rob","Robusta",I24="Exc","Excelsa",I24="Ara","Arabica",I24="Lib","Liberica",I24="","")</f>
        <v>Robusta</v>
      </c>
      <c r="O24" t="str" cm="1">
        <f t="array" ref="O24">_xlfn.IFS(J24="M","Medium",J24="L","Light",J24="D","Dark",J24="","")</f>
        <v>Medium</v>
      </c>
      <c r="P24" t="str">
        <f>_xlfn.XLOOKUP(Table1[[#This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_xlfn.XLOOKUP(orders!C25,customers!$A$1:$A$1001,customers!$G$1:$G$1001,,0)</f>
        <v>United States</v>
      </c>
      <c r="I25" t="str">
        <f>_xlfn.XLOOKUP(D25,products!$A$1:$A$49,products!$B$1:$B$49,,0)</f>
        <v>Ara</v>
      </c>
      <c r="J25" t="str">
        <f>_xlfn.XLOOKUP(D25,products!$A$1:$A$49,products!$C$1:$C$49,,0)</f>
        <v>D</v>
      </c>
      <c r="K25" s="4">
        <f>_xlfn.XLOOKUP(orders!D25,products!$A$1:$A$49,products!$D$1:$D$49,,0)</f>
        <v>0.2</v>
      </c>
      <c r="L25" s="5">
        <f>_xlfn.XLOOKUP(D25,products!$A$1:$A$49,products!$E$1:$E$49,,0)</f>
        <v>2.9849999999999999</v>
      </c>
      <c r="M25" s="5">
        <f>orders!L25*orders!E25</f>
        <v>11.94</v>
      </c>
      <c r="N25" t="str" cm="1">
        <f t="array" ref="N25">_xlfn.IFS(I25="Rob","Robusta",I25="Exc","Excelsa",I25="Ara","Arabica",I25="Lib","Liberica",I25="","")</f>
        <v>Arabica</v>
      </c>
      <c r="O25" t="str" cm="1">
        <f t="array" ref="O25">_xlfn.IFS(J25="M","Medium",J25="L","Light",J25="D","Dark",J25="","")</f>
        <v>Dark</v>
      </c>
      <c r="P25" t="str">
        <f>_xlfn.XLOOKUP(Table1[[#This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_xlfn.XLOOKUP(orders!C26,customers!$A$1:$A$1001,customers!$G$1:$G$1001,,0)</f>
        <v>United States</v>
      </c>
      <c r="I26" t="str">
        <f>_xlfn.XLOOKUP(D26,products!$A$1:$A$49,products!$B$1:$B$49,,0)</f>
        <v>Ara</v>
      </c>
      <c r="J26" t="str">
        <f>_xlfn.XLOOKUP(D26,products!$A$1:$A$49,products!$C$1:$C$49,,0)</f>
        <v>M</v>
      </c>
      <c r="K26" s="4">
        <f>_xlfn.XLOOKUP(orders!D26,products!$A$1:$A$49,products!$D$1:$D$49,,0)</f>
        <v>1</v>
      </c>
      <c r="L26" s="5">
        <f>_xlfn.XLOOKUP(D26,products!$A$1:$A$49,products!$E$1:$E$49,,0)</f>
        <v>11.25</v>
      </c>
      <c r="M26" s="5">
        <f>orders!L26*orders!E26</f>
        <v>11.25</v>
      </c>
      <c r="N26" t="str" cm="1">
        <f t="array" ref="N26">_xlfn.IFS(I26="Rob","Robusta",I26="Exc","Excelsa",I26="Ara","Arabica",I26="Lib","Liberica",I26="","")</f>
        <v>Arabica</v>
      </c>
      <c r="O26" t="str" cm="1">
        <f t="array" ref="O26">_xlfn.IFS(J26="M","Medium",J26="L","Light",J26="D","Dark",J26="","")</f>
        <v>Medium</v>
      </c>
      <c r="P26" t="str">
        <f>_xlfn.XLOOKUP(Table1[[#This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_xlfn.XLOOKUP(orders!C27,customers!$A$1:$A$1001,customers!$G$1:$G$1001,,0)</f>
        <v>United States</v>
      </c>
      <c r="I27" t="str">
        <f>_xlfn.XLOOKUP(D27,products!$A$1:$A$49,products!$B$1:$B$49,,0)</f>
        <v>Exc</v>
      </c>
      <c r="J27" t="str">
        <f>_xlfn.XLOOKUP(D27,products!$A$1:$A$49,products!$C$1:$C$49,,0)</f>
        <v>M</v>
      </c>
      <c r="K27" s="4">
        <f>_xlfn.XLOOKUP(orders!D27,products!$A$1:$A$49,products!$D$1:$D$49,,0)</f>
        <v>0.2</v>
      </c>
      <c r="L27" s="5">
        <f>_xlfn.XLOOKUP(D27,products!$A$1:$A$49,products!$E$1:$E$49,,0)</f>
        <v>4.125</v>
      </c>
      <c r="M27" s="5">
        <f>orders!L27*orders!E27</f>
        <v>12.375</v>
      </c>
      <c r="N27" t="str" cm="1">
        <f t="array" ref="N27">_xlfn.IFS(I27="Rob","Robusta",I27="Exc","Excelsa",I27="Ara","Arabica",I27="Lib","Liberica",I27="","")</f>
        <v>Excelsa</v>
      </c>
      <c r="O27" t="str" cm="1">
        <f t="array" ref="O27">_xlfn.IFS(J27="M","Medium",J27="L","Light",J27="D","Dark",J27="","")</f>
        <v>Medium</v>
      </c>
      <c r="P27" t="str">
        <f>_xlfn.XLOOKUP(Table1[[#This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_xlfn.XLOOKUP(orders!C28,customers!$A$1:$A$1001,customers!$G$1:$G$1001,,0)</f>
        <v>United States</v>
      </c>
      <c r="I28" t="str">
        <f>_xlfn.XLOOKUP(D28,products!$A$1:$A$49,products!$B$1:$B$49,,0)</f>
        <v>Ara</v>
      </c>
      <c r="J28" t="str">
        <f>_xlfn.XLOOKUP(D28,products!$A$1:$A$49,products!$C$1:$C$49,,0)</f>
        <v>M</v>
      </c>
      <c r="K28" s="4">
        <f>_xlfn.XLOOKUP(orders!D28,products!$A$1:$A$49,products!$D$1:$D$49,,0)</f>
        <v>0.5</v>
      </c>
      <c r="L28" s="5">
        <f>_xlfn.XLOOKUP(D28,products!$A$1:$A$49,products!$E$1:$E$49,,0)</f>
        <v>6.75</v>
      </c>
      <c r="M28" s="5">
        <f>orders!L28*orders!E28</f>
        <v>27</v>
      </c>
      <c r="N28" t="str" cm="1">
        <f t="array" ref="N28">_xlfn.IFS(I28="Rob","Robusta",I28="Exc","Excelsa",I28="Ara","Arabica",I28="Lib","Liberica",I28="","")</f>
        <v>Arabica</v>
      </c>
      <c r="O28" t="str" cm="1">
        <f t="array" ref="O28">_xlfn.IFS(J28="M","Medium",J28="L","Light",J28="D","Dark",J28="","")</f>
        <v>Medium</v>
      </c>
      <c r="P28" t="str">
        <f>_xlfn.XLOOKUP(Table1[[#This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_xlfn.XLOOKUP(orders!C29,customers!$A$1:$A$1001,customers!$G$1:$G$1001,,0)</f>
        <v>Ireland</v>
      </c>
      <c r="I29" t="str">
        <f>_xlfn.XLOOKUP(D29,products!$A$1:$A$49,products!$B$1:$B$49,,0)</f>
        <v>Ara</v>
      </c>
      <c r="J29" t="str">
        <f>_xlfn.XLOOKUP(D29,products!$A$1:$A$49,products!$C$1:$C$49,,0)</f>
        <v>M</v>
      </c>
      <c r="K29" s="4">
        <f>_xlfn.XLOOKUP(orders!D29,products!$A$1:$A$49,products!$D$1:$D$49,,0)</f>
        <v>0.2</v>
      </c>
      <c r="L29" s="5">
        <f>_xlfn.XLOOKUP(D29,products!$A$1:$A$49,products!$E$1:$E$49,,0)</f>
        <v>3.375</v>
      </c>
      <c r="M29" s="5">
        <f>orders!L29*orders!E29</f>
        <v>16.875</v>
      </c>
      <c r="N29" t="str" cm="1">
        <f t="array" ref="N29">_xlfn.IFS(I29="Rob","Robusta",I29="Exc","Excelsa",I29="Ara","Arabica",I29="Lib","Liberica",I29="","")</f>
        <v>Arabica</v>
      </c>
      <c r="O29" t="str" cm="1">
        <f t="array" ref="O29">_xlfn.IFS(J29="M","Medium",J29="L","Light",J29="D","Dark",J29="","")</f>
        <v>Medium</v>
      </c>
      <c r="P29" t="str">
        <f>_xlfn.XLOOKUP(Table1[[#This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_xlfn.XLOOKUP(orders!C30,customers!$A$1:$A$1001,customers!$G$1:$G$1001,,0)</f>
        <v>Ireland</v>
      </c>
      <c r="I30" t="str">
        <f>_xlfn.XLOOKUP(D30,products!$A$1:$A$49,products!$B$1:$B$49,,0)</f>
        <v>Ara</v>
      </c>
      <c r="J30" t="str">
        <f>_xlfn.XLOOKUP(D30,products!$A$1:$A$49,products!$C$1:$C$49,,0)</f>
        <v>D</v>
      </c>
      <c r="K30" s="4">
        <f>_xlfn.XLOOKUP(orders!D30,products!$A$1:$A$49,products!$D$1:$D$49,,0)</f>
        <v>0.5</v>
      </c>
      <c r="L30" s="5">
        <f>_xlfn.XLOOKUP(D30,products!$A$1:$A$49,products!$E$1:$E$49,,0)</f>
        <v>5.97</v>
      </c>
      <c r="M30" s="5">
        <f>orders!L30*orders!E30</f>
        <v>17.91</v>
      </c>
      <c r="N30" t="str" cm="1">
        <f t="array" ref="N30">_xlfn.IFS(I30="Rob","Robusta",I30="Exc","Excelsa",I30="Ara","Arabica",I30="Lib","Liberica",I30="","")</f>
        <v>Arabica</v>
      </c>
      <c r="O30" t="str" cm="1">
        <f t="array" ref="O30">_xlfn.IFS(J30="M","Medium",J30="L","Light",J30="D","Dark",J30="","")</f>
        <v>Dark</v>
      </c>
      <c r="P30" t="str">
        <f>_xlfn.XLOOKUP(Table1[[#This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_xlfn.XLOOKUP(orders!C31,customers!$A$1:$A$1001,customers!$G$1:$G$1001,,0)</f>
        <v>Ireland</v>
      </c>
      <c r="I31" t="str">
        <f>_xlfn.XLOOKUP(D31,products!$A$1:$A$49,products!$B$1:$B$49,,0)</f>
        <v>Ara</v>
      </c>
      <c r="J31" t="str">
        <f>_xlfn.XLOOKUP(D31,products!$A$1:$A$49,products!$C$1:$C$49,,0)</f>
        <v>D</v>
      </c>
      <c r="K31" s="4">
        <f>_xlfn.XLOOKUP(orders!D31,products!$A$1:$A$49,products!$D$1:$D$49,,0)</f>
        <v>1</v>
      </c>
      <c r="L31" s="5">
        <f>_xlfn.XLOOKUP(D31,products!$A$1:$A$49,products!$E$1:$E$49,,0)</f>
        <v>9.9499999999999993</v>
      </c>
      <c r="M31" s="5">
        <f>orders!L31*orders!E31</f>
        <v>39.799999999999997</v>
      </c>
      <c r="N31" t="str" cm="1">
        <f t="array" ref="N31">_xlfn.IFS(I31="Rob","Robusta",I31="Exc","Excelsa",I31="Ara","Arabica",I31="Lib","Liberica",I31="","")</f>
        <v>Arabica</v>
      </c>
      <c r="O31" t="str" cm="1">
        <f t="array" ref="O31">_xlfn.IFS(J31="M","Medium",J31="L","Light",J31="D","Dark",J31="","")</f>
        <v>Dark</v>
      </c>
      <c r="P31" t="str">
        <f>_xlfn.XLOOKUP(Table1[[#This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_xlfn.XLOOKUP(orders!C32,customers!$A$1:$A$1001,customers!$G$1:$G$1001,,0)</f>
        <v>United States</v>
      </c>
      <c r="I32" t="str">
        <f>_xlfn.XLOOKUP(D32,products!$A$1:$A$49,products!$B$1:$B$49,,0)</f>
        <v>Lib</v>
      </c>
      <c r="J32" t="str">
        <f>_xlfn.XLOOKUP(D32,products!$A$1:$A$49,products!$C$1:$C$49,,0)</f>
        <v>M</v>
      </c>
      <c r="K32" s="4">
        <f>_xlfn.XLOOKUP(orders!D32,products!$A$1:$A$49,products!$D$1:$D$49,,0)</f>
        <v>0.2</v>
      </c>
      <c r="L32" s="5">
        <f>_xlfn.XLOOKUP(D32,products!$A$1:$A$49,products!$E$1:$E$49,,0)</f>
        <v>4.3650000000000002</v>
      </c>
      <c r="M32" s="5">
        <f>orders!L32*orders!E32</f>
        <v>21.825000000000003</v>
      </c>
      <c r="N32" t="str" cm="1">
        <f t="array" ref="N32">_xlfn.IFS(I32="Rob","Robusta",I32="Exc","Excelsa",I32="Ara","Arabica",I32="Lib","Liberica",I32="","")</f>
        <v>Liberica</v>
      </c>
      <c r="O32" t="str" cm="1">
        <f t="array" ref="O32">_xlfn.IFS(J32="M","Medium",J32="L","Light",J32="D","Dark",J32="","")</f>
        <v>Medium</v>
      </c>
      <c r="P32" t="str">
        <f>_xlfn.XLOOKUP(Table1[[#This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_xlfn.XLOOKUP(orders!C33,customers!$A$1:$A$1001,customers!$G$1:$G$1001,,0)</f>
        <v>United States</v>
      </c>
      <c r="I33" t="str">
        <f>_xlfn.XLOOKUP(D33,products!$A$1:$A$49,products!$B$1:$B$49,,0)</f>
        <v>Ara</v>
      </c>
      <c r="J33" t="str">
        <f>_xlfn.XLOOKUP(D33,products!$A$1:$A$49,products!$C$1:$C$49,,0)</f>
        <v>D</v>
      </c>
      <c r="K33" s="4">
        <f>_xlfn.XLOOKUP(orders!D33,products!$A$1:$A$49,products!$D$1:$D$49,,0)</f>
        <v>0.5</v>
      </c>
      <c r="L33" s="5">
        <f>_xlfn.XLOOKUP(D33,products!$A$1:$A$49,products!$E$1:$E$49,,0)</f>
        <v>5.97</v>
      </c>
      <c r="M33" s="5">
        <f>orders!L33*orders!E33</f>
        <v>35.82</v>
      </c>
      <c r="N33" t="str" cm="1">
        <f t="array" ref="N33">_xlfn.IFS(I33="Rob","Robusta",I33="Exc","Excelsa",I33="Ara","Arabica",I33="Lib","Liberica",I33="","")</f>
        <v>Arabica</v>
      </c>
      <c r="O33" t="str" cm="1">
        <f t="array" ref="O33">_xlfn.IFS(J33="M","Medium",J33="L","Light",J33="D","Dark",J33="","")</f>
        <v>Dark</v>
      </c>
      <c r="P33" t="str">
        <f>_xlfn.XLOOKUP(Table1[[#This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_xlfn.XLOOKUP(orders!C34,customers!$A$1:$A$1001,customers!$G$1:$G$1001,,0)</f>
        <v>United States</v>
      </c>
      <c r="I34" t="str">
        <f>_xlfn.XLOOKUP(D34,products!$A$1:$A$49,products!$B$1:$B$49,,0)</f>
        <v>Lib</v>
      </c>
      <c r="J34" t="str">
        <f>_xlfn.XLOOKUP(D34,products!$A$1:$A$49,products!$C$1:$C$49,,0)</f>
        <v>M</v>
      </c>
      <c r="K34" s="4">
        <f>_xlfn.XLOOKUP(orders!D34,products!$A$1:$A$49,products!$D$1:$D$49,,0)</f>
        <v>0.5</v>
      </c>
      <c r="L34" s="5">
        <f>_xlfn.XLOOKUP(D34,products!$A$1:$A$49,products!$E$1:$E$49,,0)</f>
        <v>8.73</v>
      </c>
      <c r="M34" s="5">
        <f>orders!L34*orders!E34</f>
        <v>52.38</v>
      </c>
      <c r="N34" t="str" cm="1">
        <f t="array" ref="N34">_xlfn.IFS(I34="Rob","Robusta",I34="Exc","Excelsa",I34="Ara","Arabica",I34="Lib","Liberica",I34="","")</f>
        <v>Liberica</v>
      </c>
      <c r="O34" t="str" cm="1">
        <f t="array" ref="O34">_xlfn.IFS(J34="M","Medium",J34="L","Light",J34="D","Dark",J34="","")</f>
        <v>Medium</v>
      </c>
      <c r="P34" t="str">
        <f>_xlfn.XLOOKUP(Table1[[#This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_xlfn.XLOOKUP(orders!C35,customers!$A$1:$A$1001,customers!$G$1:$G$1001,,0)</f>
        <v>United States</v>
      </c>
      <c r="I35" t="str">
        <f>_xlfn.XLOOKUP(D35,products!$A$1:$A$49,products!$B$1:$B$49,,0)</f>
        <v>Lib</v>
      </c>
      <c r="J35" t="str">
        <f>_xlfn.XLOOKUP(D35,products!$A$1:$A$49,products!$C$1:$C$49,,0)</f>
        <v>L</v>
      </c>
      <c r="K35" s="4">
        <f>_xlfn.XLOOKUP(orders!D35,products!$A$1:$A$49,products!$D$1:$D$49,,0)</f>
        <v>0.2</v>
      </c>
      <c r="L35" s="5">
        <f>_xlfn.XLOOKUP(D35,products!$A$1:$A$49,products!$E$1:$E$49,,0)</f>
        <v>4.7549999999999999</v>
      </c>
      <c r="M35" s="5">
        <f>orders!L35*orders!E35</f>
        <v>23.774999999999999</v>
      </c>
      <c r="N35" t="str" cm="1">
        <f t="array" ref="N35">_xlfn.IFS(I35="Rob","Robusta",I35="Exc","Excelsa",I35="Ara","Arabica",I35="Lib","Liberica",I35="","")</f>
        <v>Liberica</v>
      </c>
      <c r="O35" t="str" cm="1">
        <f t="array" ref="O35">_xlfn.IFS(J35="M","Medium",J35="L","Light",J35="D","Dark",J35="","")</f>
        <v>Light</v>
      </c>
      <c r="P35" t="str">
        <f>_xlfn.XLOOKUP(Table1[[#This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_xlfn.XLOOKUP(orders!C36,customers!$A$1:$A$1001,customers!$G$1:$G$1001,,0)</f>
        <v>United Kingdom</v>
      </c>
      <c r="I36" t="str">
        <f>_xlfn.XLOOKUP(D36,products!$A$1:$A$49,products!$B$1:$B$49,,0)</f>
        <v>Lib</v>
      </c>
      <c r="J36" t="str">
        <f>_xlfn.XLOOKUP(D36,products!$A$1:$A$49,products!$C$1:$C$49,,0)</f>
        <v>L</v>
      </c>
      <c r="K36" s="4">
        <f>_xlfn.XLOOKUP(orders!D36,products!$A$1:$A$49,products!$D$1:$D$49,,0)</f>
        <v>0.5</v>
      </c>
      <c r="L36" s="5">
        <f>_xlfn.XLOOKUP(D36,products!$A$1:$A$49,products!$E$1:$E$49,,0)</f>
        <v>9.51</v>
      </c>
      <c r="M36" s="5">
        <f>orders!L36*orders!E36</f>
        <v>57.06</v>
      </c>
      <c r="N36" t="str" cm="1">
        <f t="array" ref="N36">_xlfn.IFS(I36="Rob","Robusta",I36="Exc","Excelsa",I36="Ara","Arabica",I36="Lib","Liberica",I36="","")</f>
        <v>Liberica</v>
      </c>
      <c r="O36" t="str" cm="1">
        <f t="array" ref="O36">_xlfn.IFS(J36="M","Medium",J36="L","Light",J36="D","Dark",J36="","")</f>
        <v>Light</v>
      </c>
      <c r="P36" t="str">
        <f>_xlfn.XLOOKUP(Table1[[#This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_xlfn.XLOOKUP(orders!C37,customers!$A$1:$A$1001,customers!$G$1:$G$1001,,0)</f>
        <v>United States</v>
      </c>
      <c r="I37" t="str">
        <f>_xlfn.XLOOKUP(D37,products!$A$1:$A$49,products!$B$1:$B$49,,0)</f>
        <v>Ara</v>
      </c>
      <c r="J37" t="str">
        <f>_xlfn.XLOOKUP(D37,products!$A$1:$A$49,products!$C$1:$C$49,,0)</f>
        <v>D</v>
      </c>
      <c r="K37" s="4">
        <f>_xlfn.XLOOKUP(orders!D37,products!$A$1:$A$49,products!$D$1:$D$49,,0)</f>
        <v>0.5</v>
      </c>
      <c r="L37" s="5">
        <f>_xlfn.XLOOKUP(D37,products!$A$1:$A$49,products!$E$1:$E$49,,0)</f>
        <v>5.97</v>
      </c>
      <c r="M37" s="5">
        <f>orders!L37*orders!E37</f>
        <v>35.82</v>
      </c>
      <c r="N37" t="str" cm="1">
        <f t="array" ref="N37">_xlfn.IFS(I37="Rob","Robusta",I37="Exc","Excelsa",I37="Ara","Arabica",I37="Lib","Liberica",I37="","")</f>
        <v>Arabica</v>
      </c>
      <c r="O37" t="str" cm="1">
        <f t="array" ref="O37">_xlfn.IFS(J37="M","Medium",J37="L","Light",J37="D","Dark",J37="","")</f>
        <v>Dark</v>
      </c>
      <c r="P37" t="str">
        <f>_xlfn.XLOOKUP(Table1[[#This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_xlfn.XLOOKUP(orders!C38,customers!$A$1:$A$1001,customers!$G$1:$G$1001,,0)</f>
        <v>United States</v>
      </c>
      <c r="I38" t="str">
        <f>_xlfn.XLOOKUP(D38,products!$A$1:$A$49,products!$B$1:$B$49,,0)</f>
        <v>Lib</v>
      </c>
      <c r="J38" t="str">
        <f>_xlfn.XLOOKUP(D38,products!$A$1:$A$49,products!$C$1:$C$49,,0)</f>
        <v>M</v>
      </c>
      <c r="K38" s="4">
        <f>_xlfn.XLOOKUP(orders!D38,products!$A$1:$A$49,products!$D$1:$D$49,,0)</f>
        <v>0.2</v>
      </c>
      <c r="L38" s="5">
        <f>_xlfn.XLOOKUP(D38,products!$A$1:$A$49,products!$E$1:$E$49,,0)</f>
        <v>4.3650000000000002</v>
      </c>
      <c r="M38" s="5">
        <f>orders!L38*orders!E38</f>
        <v>8.73</v>
      </c>
      <c r="N38" t="str" cm="1">
        <f t="array" ref="N38">_xlfn.IFS(I38="Rob","Robusta",I38="Exc","Excelsa",I38="Ara","Arabica",I38="Lib","Liberica",I38="","")</f>
        <v>Liberica</v>
      </c>
      <c r="O38" t="str" cm="1">
        <f t="array" ref="O38">_xlfn.IFS(J38="M","Medium",J38="L","Light",J38="D","Dark",J38="","")</f>
        <v>Medium</v>
      </c>
      <c r="P38" t="str">
        <f>_xlfn.XLOOKUP(Table1[[#This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_xlfn.XLOOKUP(orders!C39,customers!$A$1:$A$1001,customers!$G$1:$G$1001,,0)</f>
        <v>United States</v>
      </c>
      <c r="I39" t="str">
        <f>_xlfn.XLOOKUP(D39,products!$A$1:$A$49,products!$B$1:$B$49,,0)</f>
        <v>Lib</v>
      </c>
      <c r="J39" t="str">
        <f>_xlfn.XLOOKUP(D39,products!$A$1:$A$49,products!$C$1:$C$49,,0)</f>
        <v>L</v>
      </c>
      <c r="K39" s="4">
        <f>_xlfn.XLOOKUP(orders!D39,products!$A$1:$A$49,products!$D$1:$D$49,,0)</f>
        <v>0.5</v>
      </c>
      <c r="L39" s="5">
        <f>_xlfn.XLOOKUP(D39,products!$A$1:$A$49,products!$E$1:$E$49,,0)</f>
        <v>9.51</v>
      </c>
      <c r="M39" s="5">
        <f>orders!L39*orders!E39</f>
        <v>28.53</v>
      </c>
      <c r="N39" t="str" cm="1">
        <f t="array" ref="N39">_xlfn.IFS(I39="Rob","Robusta",I39="Exc","Excelsa",I39="Ara","Arabica",I39="Lib","Liberica",I39="","")</f>
        <v>Liberica</v>
      </c>
      <c r="O39" t="str" cm="1">
        <f t="array" ref="O39">_xlfn.IFS(J39="M","Medium",J39="L","Light",J39="D","Dark",J39="","")</f>
        <v>Light</v>
      </c>
      <c r="P39" t="str">
        <f>_xlfn.XLOOKUP(Table1[[#This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_xlfn.XLOOKUP(orders!C40,customers!$A$1:$A$1001,customers!$G$1:$G$1001,,0)</f>
        <v>United States</v>
      </c>
      <c r="I40" t="str">
        <f>_xlfn.XLOOKUP(D40,products!$A$1:$A$49,products!$B$1:$B$49,,0)</f>
        <v>Rob</v>
      </c>
      <c r="J40" t="str">
        <f>_xlfn.XLOOKUP(D40,products!$A$1:$A$49,products!$C$1:$C$49,,0)</f>
        <v>M</v>
      </c>
      <c r="K40" s="4">
        <f>_xlfn.XLOOKUP(orders!D40,products!$A$1:$A$49,products!$D$1:$D$49,,0)</f>
        <v>2.5</v>
      </c>
      <c r="L40" s="5">
        <f>_xlfn.XLOOKUP(D40,products!$A$1:$A$49,products!$E$1:$E$49,,0)</f>
        <v>22.884999999999998</v>
      </c>
      <c r="M40" s="5">
        <f>orders!L40*orders!E40</f>
        <v>114.42499999999998</v>
      </c>
      <c r="N40" t="str" cm="1">
        <f t="array" ref="N40">_xlfn.IFS(I40="Rob","Robusta",I40="Exc","Excelsa",I40="Ara","Arabica",I40="Lib","Liberica",I40="","")</f>
        <v>Robusta</v>
      </c>
      <c r="O40" t="str" cm="1">
        <f t="array" ref="O40">_xlfn.IFS(J40="M","Medium",J40="L","Light",J40="D","Dark",J40="","")</f>
        <v>Medium</v>
      </c>
      <c r="P40" t="str">
        <f>_xlfn.XLOOKUP(Table1[[#This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_xlfn.XLOOKUP(orders!C41,customers!$A$1:$A$1001,customers!$G$1:$G$1001,,0)</f>
        <v>United States</v>
      </c>
      <c r="I41" t="str">
        <f>_xlfn.XLOOKUP(D41,products!$A$1:$A$49,products!$B$1:$B$49,,0)</f>
        <v>Rob</v>
      </c>
      <c r="J41" t="str">
        <f>_xlfn.XLOOKUP(D41,products!$A$1:$A$49,products!$C$1:$C$49,,0)</f>
        <v>M</v>
      </c>
      <c r="K41" s="4">
        <f>_xlfn.XLOOKUP(orders!D41,products!$A$1:$A$49,products!$D$1:$D$49,,0)</f>
        <v>1</v>
      </c>
      <c r="L41" s="5">
        <f>_xlfn.XLOOKUP(D41,products!$A$1:$A$49,products!$E$1:$E$49,,0)</f>
        <v>9.9499999999999993</v>
      </c>
      <c r="M41" s="5">
        <f>orders!L41*orders!E41</f>
        <v>59.699999999999996</v>
      </c>
      <c r="N41" t="str" cm="1">
        <f t="array" ref="N41">_xlfn.IFS(I41="Rob","Robusta",I41="Exc","Excelsa",I41="Ara","Arabica",I41="Lib","Liberica",I41="","")</f>
        <v>Robusta</v>
      </c>
      <c r="O41" t="str" cm="1">
        <f t="array" ref="O41">_xlfn.IFS(J41="M","Medium",J41="L","Light",J41="D","Dark",J41="","")</f>
        <v>Medium</v>
      </c>
      <c r="P41" t="str">
        <f>_xlfn.XLOOKUP(Table1[[#This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_xlfn.XLOOKUP(orders!C42,customers!$A$1:$A$1001,customers!$G$1:$G$1001,,0)</f>
        <v>United States</v>
      </c>
      <c r="I42" t="str">
        <f>_xlfn.XLOOKUP(D42,products!$A$1:$A$49,products!$B$1:$B$49,,0)</f>
        <v>Lib</v>
      </c>
      <c r="J42" t="str">
        <f>_xlfn.XLOOKUP(D42,products!$A$1:$A$49,products!$C$1:$C$49,,0)</f>
        <v>M</v>
      </c>
      <c r="K42" s="4">
        <f>_xlfn.XLOOKUP(orders!D42,products!$A$1:$A$49,products!$D$1:$D$49,,0)</f>
        <v>1</v>
      </c>
      <c r="L42" s="5">
        <f>_xlfn.XLOOKUP(D42,products!$A$1:$A$49,products!$E$1:$E$49,,0)</f>
        <v>14.55</v>
      </c>
      <c r="M42" s="5">
        <f>orders!L42*orders!E42</f>
        <v>43.650000000000006</v>
      </c>
      <c r="N42" t="str" cm="1">
        <f t="array" ref="N42">_xlfn.IFS(I42="Rob","Robusta",I42="Exc","Excelsa",I42="Ara","Arabica",I42="Lib","Liberica",I42="","")</f>
        <v>Liberica</v>
      </c>
      <c r="O42" t="str" cm="1">
        <f t="array" ref="O42">_xlfn.IFS(J42="M","Medium",J42="L","Light",J42="D","Dark",J42="","")</f>
        <v>Medium</v>
      </c>
      <c r="P42" t="str">
        <f>_xlfn.XLOOKUP(Table1[[#This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_xlfn.XLOOKUP(orders!C43,customers!$A$1:$A$1001,customers!$G$1:$G$1001,,0)</f>
        <v>United States</v>
      </c>
      <c r="I43" t="str">
        <f>_xlfn.XLOOKUP(D43,products!$A$1:$A$49,products!$B$1:$B$49,,0)</f>
        <v>Exc</v>
      </c>
      <c r="J43" t="str">
        <f>_xlfn.XLOOKUP(D43,products!$A$1:$A$49,products!$C$1:$C$49,,0)</f>
        <v>D</v>
      </c>
      <c r="K43" s="4">
        <f>_xlfn.XLOOKUP(orders!D43,products!$A$1:$A$49,products!$D$1:$D$49,,0)</f>
        <v>0.2</v>
      </c>
      <c r="L43" s="5">
        <f>_xlfn.XLOOKUP(D43,products!$A$1:$A$49,products!$E$1:$E$49,,0)</f>
        <v>3.645</v>
      </c>
      <c r="M43" s="5">
        <f>orders!L43*orders!E43</f>
        <v>7.29</v>
      </c>
      <c r="N43" t="str" cm="1">
        <f t="array" ref="N43">_xlfn.IFS(I43="Rob","Robusta",I43="Exc","Excelsa",I43="Ara","Arabica",I43="Lib","Liberica",I43="","")</f>
        <v>Excelsa</v>
      </c>
      <c r="O43" t="str" cm="1">
        <f t="array" ref="O43">_xlfn.IFS(J43="M","Medium",J43="L","Light",J43="D","Dark",J43="","")</f>
        <v>Dark</v>
      </c>
      <c r="P43" t="str">
        <f>_xlfn.XLOOKUP(Table1[[#This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_xlfn.XLOOKUP(orders!C44,customers!$A$1:$A$1001,customers!$G$1:$G$1001,,0)</f>
        <v>United States</v>
      </c>
      <c r="I44" t="str">
        <f>_xlfn.XLOOKUP(D44,products!$A$1:$A$49,products!$B$1:$B$49,,0)</f>
        <v>Rob</v>
      </c>
      <c r="J44" t="str">
        <f>_xlfn.XLOOKUP(D44,products!$A$1:$A$49,products!$C$1:$C$49,,0)</f>
        <v>D</v>
      </c>
      <c r="K44" s="4">
        <f>_xlfn.XLOOKUP(orders!D44,products!$A$1:$A$49,products!$D$1:$D$49,,0)</f>
        <v>0.2</v>
      </c>
      <c r="L44" s="5">
        <f>_xlfn.XLOOKUP(D44,products!$A$1:$A$49,products!$E$1:$E$49,,0)</f>
        <v>2.6849999999999996</v>
      </c>
      <c r="M44" s="5">
        <f>orders!L44*orders!E44</f>
        <v>8.0549999999999997</v>
      </c>
      <c r="N44" t="str" cm="1">
        <f t="array" ref="N44">_xlfn.IFS(I44="Rob","Robusta",I44="Exc","Excelsa",I44="Ara","Arabica",I44="Lib","Liberica",I44="","")</f>
        <v>Robusta</v>
      </c>
      <c r="O44" t="str" cm="1">
        <f t="array" ref="O44">_xlfn.IFS(J44="M","Medium",J44="L","Light",J44="D","Dark",J44="","")</f>
        <v>Dark</v>
      </c>
      <c r="P44" t="str">
        <f>_xlfn.XLOOKUP(Table1[[#This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_xlfn.XLOOKUP(orders!C45,customers!$A$1:$A$1001,customers!$G$1:$G$1001,,0)</f>
        <v>United States</v>
      </c>
      <c r="I45" t="str">
        <f>_xlfn.XLOOKUP(D45,products!$A$1:$A$49,products!$B$1:$B$49,,0)</f>
        <v>Lib</v>
      </c>
      <c r="J45" t="str">
        <f>_xlfn.XLOOKUP(D45,products!$A$1:$A$49,products!$C$1:$C$49,,0)</f>
        <v>L</v>
      </c>
      <c r="K45" s="4">
        <f>_xlfn.XLOOKUP(orders!D45,products!$A$1:$A$49,products!$D$1:$D$49,,0)</f>
        <v>2.5</v>
      </c>
      <c r="L45" s="5">
        <f>_xlfn.XLOOKUP(D45,products!$A$1:$A$49,products!$E$1:$E$49,,0)</f>
        <v>36.454999999999998</v>
      </c>
      <c r="M45" s="5">
        <f>orders!L45*orders!E45</f>
        <v>72.91</v>
      </c>
      <c r="N45" t="str" cm="1">
        <f t="array" ref="N45">_xlfn.IFS(I45="Rob","Robusta",I45="Exc","Excelsa",I45="Ara","Arabica",I45="Lib","Liberica",I45="","")</f>
        <v>Liberica</v>
      </c>
      <c r="O45" t="str" cm="1">
        <f t="array" ref="O45">_xlfn.IFS(J45="M","Medium",J45="L","Light",J45="D","Dark",J45="","")</f>
        <v>Light</v>
      </c>
      <c r="P45" t="str">
        <f>_xlfn.XLOOKUP(Table1[[#This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_xlfn.XLOOKUP(orders!C46,customers!$A$1:$A$1001,customers!$G$1:$G$1001,,0)</f>
        <v>United States</v>
      </c>
      <c r="I46" t="str">
        <f>_xlfn.XLOOKUP(D46,products!$A$1:$A$49,products!$B$1:$B$49,,0)</f>
        <v>Exc</v>
      </c>
      <c r="J46" t="str">
        <f>_xlfn.XLOOKUP(D46,products!$A$1:$A$49,products!$C$1:$C$49,,0)</f>
        <v>M</v>
      </c>
      <c r="K46" s="4">
        <f>_xlfn.XLOOKUP(orders!D46,products!$A$1:$A$49,products!$D$1:$D$49,,0)</f>
        <v>0.5</v>
      </c>
      <c r="L46" s="5">
        <f>_xlfn.XLOOKUP(D46,products!$A$1:$A$49,products!$E$1:$E$49,,0)</f>
        <v>8.25</v>
      </c>
      <c r="M46" s="5">
        <f>orders!L46*orders!E46</f>
        <v>16.5</v>
      </c>
      <c r="N46" t="str" cm="1">
        <f t="array" ref="N46">_xlfn.IFS(I46="Rob","Robusta",I46="Exc","Excelsa",I46="Ara","Arabica",I46="Lib","Liberica",I46="","")</f>
        <v>Excelsa</v>
      </c>
      <c r="O46" t="str" cm="1">
        <f t="array" ref="O46">_xlfn.IFS(J46="M","Medium",J46="L","Light",J46="D","Dark",J46="","")</f>
        <v>Medium</v>
      </c>
      <c r="P46" t="str">
        <f>_xlfn.XLOOKUP(Table1[[#This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_xlfn.XLOOKUP(orders!C47,customers!$A$1:$A$1001,customers!$G$1:$G$1001,,0)</f>
        <v>United States</v>
      </c>
      <c r="I47" t="str">
        <f>_xlfn.XLOOKUP(D47,products!$A$1:$A$49,products!$B$1:$B$49,,0)</f>
        <v>Lib</v>
      </c>
      <c r="J47" t="str">
        <f>_xlfn.XLOOKUP(D47,products!$A$1:$A$49,products!$C$1:$C$49,,0)</f>
        <v>D</v>
      </c>
      <c r="K47" s="4">
        <f>_xlfn.XLOOKUP(orders!D47,products!$A$1:$A$49,products!$D$1:$D$49,,0)</f>
        <v>2.5</v>
      </c>
      <c r="L47" s="5">
        <f>_xlfn.XLOOKUP(D47,products!$A$1:$A$49,products!$E$1:$E$49,,0)</f>
        <v>29.784999999999997</v>
      </c>
      <c r="M47" s="5">
        <f>orders!L47*orders!E47</f>
        <v>178.70999999999998</v>
      </c>
      <c r="N47" t="str" cm="1">
        <f t="array" ref="N47">_xlfn.IFS(I47="Rob","Robusta",I47="Exc","Excelsa",I47="Ara","Arabica",I47="Lib","Liberica",I47="","")</f>
        <v>Liberica</v>
      </c>
      <c r="O47" t="str" cm="1">
        <f t="array" ref="O47">_xlfn.IFS(J47="M","Medium",J47="L","Light",J47="D","Dark",J47="","")</f>
        <v>Dark</v>
      </c>
      <c r="P47" t="str">
        <f>_xlfn.XLOOKUP(Table1[[#This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_xlfn.XLOOKUP(orders!C48,customers!$A$1:$A$1001,customers!$G$1:$G$1001,,0)</f>
        <v>United States</v>
      </c>
      <c r="I48" t="str">
        <f>_xlfn.XLOOKUP(D48,products!$A$1:$A$49,products!$B$1:$B$49,,0)</f>
        <v>Exc</v>
      </c>
      <c r="J48" t="str">
        <f>_xlfn.XLOOKUP(D48,products!$A$1:$A$49,products!$C$1:$C$49,,0)</f>
        <v>M</v>
      </c>
      <c r="K48" s="4">
        <f>_xlfn.XLOOKUP(orders!D48,products!$A$1:$A$49,products!$D$1:$D$49,,0)</f>
        <v>2.5</v>
      </c>
      <c r="L48" s="5">
        <f>_xlfn.XLOOKUP(D48,products!$A$1:$A$49,products!$E$1:$E$49,,0)</f>
        <v>31.624999999999996</v>
      </c>
      <c r="M48" s="5">
        <f>orders!L48*orders!E48</f>
        <v>63.249999999999993</v>
      </c>
      <c r="N48" t="str" cm="1">
        <f t="array" ref="N48">_xlfn.IFS(I48="Rob","Robusta",I48="Exc","Excelsa",I48="Ara","Arabica",I48="Lib","Liberica",I48="","")</f>
        <v>Excelsa</v>
      </c>
      <c r="O48" t="str" cm="1">
        <f t="array" ref="O48">_xlfn.IFS(J48="M","Medium",J48="L","Light",J48="D","Dark",J48="","")</f>
        <v>Medium</v>
      </c>
      <c r="P48" t="str">
        <f>_xlfn.XLOOKUP(Table1[[#This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_xlfn.XLOOKUP(orders!C49,customers!$A$1:$A$1001,customers!$G$1:$G$1001,,0)</f>
        <v>United States</v>
      </c>
      <c r="I49" t="str">
        <f>_xlfn.XLOOKUP(D49,products!$A$1:$A$49,products!$B$1:$B$49,,0)</f>
        <v>Ara</v>
      </c>
      <c r="J49" t="str">
        <f>_xlfn.XLOOKUP(D49,products!$A$1:$A$49,products!$C$1:$C$49,,0)</f>
        <v>L</v>
      </c>
      <c r="K49" s="4">
        <f>_xlfn.XLOOKUP(orders!D49,products!$A$1:$A$49,products!$D$1:$D$49,,0)</f>
        <v>0.2</v>
      </c>
      <c r="L49" s="5">
        <f>_xlfn.XLOOKUP(D49,products!$A$1:$A$49,products!$E$1:$E$49,,0)</f>
        <v>3.8849999999999998</v>
      </c>
      <c r="M49" s="5">
        <f>orders!L49*orders!E49</f>
        <v>7.77</v>
      </c>
      <c r="N49" t="str" cm="1">
        <f t="array" ref="N49">_xlfn.IFS(I49="Rob","Robusta",I49="Exc","Excelsa",I49="Ara","Arabica",I49="Lib","Liberica",I49="","")</f>
        <v>Arabica</v>
      </c>
      <c r="O49" t="str" cm="1">
        <f t="array" ref="O49">_xlfn.IFS(J49="M","Medium",J49="L","Light",J49="D","Dark",J49="","")</f>
        <v>Light</v>
      </c>
      <c r="P49" t="str">
        <f>_xlfn.XLOOKUP(Table1[[#This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_xlfn.XLOOKUP(orders!C50,customers!$A$1:$A$1001,customers!$G$1:$G$1001,,0)</f>
        <v>United States</v>
      </c>
      <c r="I50" t="str">
        <f>_xlfn.XLOOKUP(D50,products!$A$1:$A$49,products!$B$1:$B$49,,0)</f>
        <v>Ara</v>
      </c>
      <c r="J50" t="str">
        <f>_xlfn.XLOOKUP(D50,products!$A$1:$A$49,products!$C$1:$C$49,,0)</f>
        <v>D</v>
      </c>
      <c r="K50" s="4">
        <f>_xlfn.XLOOKUP(orders!D50,products!$A$1:$A$49,products!$D$1:$D$49,,0)</f>
        <v>2.5</v>
      </c>
      <c r="L50" s="5">
        <f>_xlfn.XLOOKUP(D50,products!$A$1:$A$49,products!$E$1:$E$49,,0)</f>
        <v>22.884999999999998</v>
      </c>
      <c r="M50" s="5">
        <f>orders!L50*orders!E50</f>
        <v>91.539999999999992</v>
      </c>
      <c r="N50" t="str" cm="1">
        <f t="array" ref="N50">_xlfn.IFS(I50="Rob","Robusta",I50="Exc","Excelsa",I50="Ara","Arabica",I50="Lib","Liberica",I50="","")</f>
        <v>Arabica</v>
      </c>
      <c r="O50" t="str" cm="1">
        <f t="array" ref="O50">_xlfn.IFS(J50="M","Medium",J50="L","Light",J50="D","Dark",J50="","")</f>
        <v>Dark</v>
      </c>
      <c r="P50" t="str">
        <f>_xlfn.XLOOKUP(Table1[[#This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_xlfn.XLOOKUP(orders!C51,customers!$A$1:$A$1001,customers!$G$1:$G$1001,,0)</f>
        <v>United States</v>
      </c>
      <c r="I51" t="str">
        <f>_xlfn.XLOOKUP(D51,products!$A$1:$A$49,products!$B$1:$B$49,,0)</f>
        <v>Ara</v>
      </c>
      <c r="J51" t="str">
        <f>_xlfn.XLOOKUP(D51,products!$A$1:$A$49,products!$C$1:$C$49,,0)</f>
        <v>L</v>
      </c>
      <c r="K51" s="4">
        <f>_xlfn.XLOOKUP(orders!D51,products!$A$1:$A$49,products!$D$1:$D$49,,0)</f>
        <v>1</v>
      </c>
      <c r="L51" s="5">
        <f>_xlfn.XLOOKUP(D51,products!$A$1:$A$49,products!$E$1:$E$49,,0)</f>
        <v>12.95</v>
      </c>
      <c r="M51" s="5">
        <f>orders!L51*orders!E51</f>
        <v>38.849999999999994</v>
      </c>
      <c r="N51" t="str" cm="1">
        <f t="array" ref="N51">_xlfn.IFS(I51="Rob","Robusta",I51="Exc","Excelsa",I51="Ara","Arabica",I51="Lib","Liberica",I51="","")</f>
        <v>Arabica</v>
      </c>
      <c r="O51" t="str" cm="1">
        <f t="array" ref="O51">_xlfn.IFS(J51="M","Medium",J51="L","Light",J51="D","Dark",J51="","")</f>
        <v>Light</v>
      </c>
      <c r="P51" t="str">
        <f>_xlfn.XLOOKUP(Table1[[#This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_xlfn.XLOOKUP(orders!C52,customers!$A$1:$A$1001,customers!$G$1:$G$1001,,0)</f>
        <v>United States</v>
      </c>
      <c r="I52" t="str">
        <f>_xlfn.XLOOKUP(D52,products!$A$1:$A$49,products!$B$1:$B$49,,0)</f>
        <v>Lib</v>
      </c>
      <c r="J52" t="str">
        <f>_xlfn.XLOOKUP(D52,products!$A$1:$A$49,products!$C$1:$C$49,,0)</f>
        <v>D</v>
      </c>
      <c r="K52" s="4">
        <f>_xlfn.XLOOKUP(orders!D52,products!$A$1:$A$49,products!$D$1:$D$49,,0)</f>
        <v>0.5</v>
      </c>
      <c r="L52" s="5">
        <f>_xlfn.XLOOKUP(D52,products!$A$1:$A$49,products!$E$1:$E$49,,0)</f>
        <v>7.77</v>
      </c>
      <c r="M52" s="5">
        <f>orders!L52*orders!E52</f>
        <v>15.54</v>
      </c>
      <c r="N52" t="str" cm="1">
        <f t="array" ref="N52">_xlfn.IFS(I52="Rob","Robusta",I52="Exc","Excelsa",I52="Ara","Arabica",I52="Lib","Liberica",I52="","")</f>
        <v>Liberica</v>
      </c>
      <c r="O52" t="str" cm="1">
        <f t="array" ref="O52">_xlfn.IFS(J52="M","Medium",J52="L","Light",J52="D","Dark",J52="","")</f>
        <v>Dark</v>
      </c>
      <c r="P52" t="str">
        <f>_xlfn.XLOOKUP(Table1[[#This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_xlfn.XLOOKUP(orders!C53,customers!$A$1:$A$1001,customers!$G$1:$G$1001,,0)</f>
        <v>Ireland</v>
      </c>
      <c r="I53" t="str">
        <f>_xlfn.XLOOKUP(D53,products!$A$1:$A$49,products!$B$1:$B$49,,0)</f>
        <v>Lib</v>
      </c>
      <c r="J53" t="str">
        <f>_xlfn.XLOOKUP(D53,products!$A$1:$A$49,products!$C$1:$C$49,,0)</f>
        <v>L</v>
      </c>
      <c r="K53" s="4">
        <f>_xlfn.XLOOKUP(orders!D53,products!$A$1:$A$49,products!$D$1:$D$49,,0)</f>
        <v>2.5</v>
      </c>
      <c r="L53" s="5">
        <f>_xlfn.XLOOKUP(D53,products!$A$1:$A$49,products!$E$1:$E$49,,0)</f>
        <v>36.454999999999998</v>
      </c>
      <c r="M53" s="5">
        <f>orders!L53*orders!E53</f>
        <v>145.82</v>
      </c>
      <c r="N53" t="str" cm="1">
        <f t="array" ref="N53">_xlfn.IFS(I53="Rob","Robusta",I53="Exc","Excelsa",I53="Ara","Arabica",I53="Lib","Liberica",I53="","")</f>
        <v>Liberica</v>
      </c>
      <c r="O53" t="str" cm="1">
        <f t="array" ref="O53">_xlfn.IFS(J53="M","Medium",J53="L","Light",J53="D","Dark",J53="","")</f>
        <v>Light</v>
      </c>
      <c r="P53" t="str">
        <f>_xlfn.XLOOKUP(Table1[[#This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_xlfn.XLOOKUP(orders!C54,customers!$A$1:$A$1001,customers!$G$1:$G$1001,,0)</f>
        <v>United Kingdom</v>
      </c>
      <c r="I54" t="str">
        <f>_xlfn.XLOOKUP(D54,products!$A$1:$A$49,products!$B$1:$B$49,,0)</f>
        <v>Rob</v>
      </c>
      <c r="J54" t="str">
        <f>_xlfn.XLOOKUP(D54,products!$A$1:$A$49,products!$C$1:$C$49,,0)</f>
        <v>M</v>
      </c>
      <c r="K54" s="4">
        <f>_xlfn.XLOOKUP(orders!D54,products!$A$1:$A$49,products!$D$1:$D$49,,0)</f>
        <v>0.5</v>
      </c>
      <c r="L54" s="5">
        <f>_xlfn.XLOOKUP(D54,products!$A$1:$A$49,products!$E$1:$E$49,,0)</f>
        <v>5.97</v>
      </c>
      <c r="M54" s="5">
        <f>orders!L54*orders!E54</f>
        <v>29.849999999999998</v>
      </c>
      <c r="N54" t="str" cm="1">
        <f t="array" ref="N54">_xlfn.IFS(I54="Rob","Robusta",I54="Exc","Excelsa",I54="Ara","Arabica",I54="Lib","Liberica",I54="","")</f>
        <v>Robusta</v>
      </c>
      <c r="O54" t="str" cm="1">
        <f t="array" ref="O54">_xlfn.IFS(J54="M","Medium",J54="L","Light",J54="D","Dark",J54="","")</f>
        <v>Medium</v>
      </c>
      <c r="P54" t="str">
        <f>_xlfn.XLOOKUP(Table1[[#This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_xlfn.XLOOKUP(orders!C55,customers!$A$1:$A$1001,customers!$G$1:$G$1001,,0)</f>
        <v>United Kingdom</v>
      </c>
      <c r="I55" t="str">
        <f>_xlfn.XLOOKUP(D55,products!$A$1:$A$49,products!$B$1:$B$49,,0)</f>
        <v>Lib</v>
      </c>
      <c r="J55" t="str">
        <f>_xlfn.XLOOKUP(D55,products!$A$1:$A$49,products!$C$1:$C$49,,0)</f>
        <v>L</v>
      </c>
      <c r="K55" s="4">
        <f>_xlfn.XLOOKUP(orders!D55,products!$A$1:$A$49,products!$D$1:$D$49,,0)</f>
        <v>2.5</v>
      </c>
      <c r="L55" s="5">
        <f>_xlfn.XLOOKUP(D55,products!$A$1:$A$49,products!$E$1:$E$49,,0)</f>
        <v>36.454999999999998</v>
      </c>
      <c r="M55" s="5">
        <f>orders!L55*orders!E55</f>
        <v>72.91</v>
      </c>
      <c r="N55" t="str" cm="1">
        <f t="array" ref="N55">_xlfn.IFS(I55="Rob","Robusta",I55="Exc","Excelsa",I55="Ara","Arabica",I55="Lib","Liberica",I55="","")</f>
        <v>Liberica</v>
      </c>
      <c r="O55" t="str" cm="1">
        <f t="array" ref="O55">_xlfn.IFS(J55="M","Medium",J55="L","Light",J55="D","Dark",J55="","")</f>
        <v>Light</v>
      </c>
      <c r="P55" t="str">
        <f>_xlfn.XLOOKUP(Table1[[#This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_xlfn.XLOOKUP(orders!C56,customers!$A$1:$A$1001,customers!$G$1:$G$1001,,0)</f>
        <v>United States</v>
      </c>
      <c r="I56" t="str">
        <f>_xlfn.XLOOKUP(D56,products!$A$1:$A$49,products!$B$1:$B$49,,0)</f>
        <v>Lib</v>
      </c>
      <c r="J56" t="str">
        <f>_xlfn.XLOOKUP(D56,products!$A$1:$A$49,products!$C$1:$C$49,,0)</f>
        <v>M</v>
      </c>
      <c r="K56" s="4">
        <f>_xlfn.XLOOKUP(orders!D56,products!$A$1:$A$49,products!$D$1:$D$49,,0)</f>
        <v>1</v>
      </c>
      <c r="L56" s="5">
        <f>_xlfn.XLOOKUP(D56,products!$A$1:$A$49,products!$E$1:$E$49,,0)</f>
        <v>14.55</v>
      </c>
      <c r="M56" s="5">
        <f>orders!L56*orders!E56</f>
        <v>72.75</v>
      </c>
      <c r="N56" t="str" cm="1">
        <f t="array" ref="N56">_xlfn.IFS(I56="Rob","Robusta",I56="Exc","Excelsa",I56="Ara","Arabica",I56="Lib","Liberica",I56="","")</f>
        <v>Liberica</v>
      </c>
      <c r="O56" t="str" cm="1">
        <f t="array" ref="O56">_xlfn.IFS(J56="M","Medium",J56="L","Light",J56="D","Dark",J56="","")</f>
        <v>Medium</v>
      </c>
      <c r="P56" t="str">
        <f>_xlfn.XLOOKUP(Table1[[#This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_xlfn.XLOOKUP(orders!C57,customers!$A$1:$A$1001,customers!$G$1:$G$1001,,0)</f>
        <v>United States</v>
      </c>
      <c r="I57" t="str">
        <f>_xlfn.XLOOKUP(D57,products!$A$1:$A$49,products!$B$1:$B$49,,0)</f>
        <v>Lib</v>
      </c>
      <c r="J57" t="str">
        <f>_xlfn.XLOOKUP(D57,products!$A$1:$A$49,products!$C$1:$C$49,,0)</f>
        <v>L</v>
      </c>
      <c r="K57" s="4">
        <f>_xlfn.XLOOKUP(orders!D57,products!$A$1:$A$49,products!$D$1:$D$49,,0)</f>
        <v>1</v>
      </c>
      <c r="L57" s="5">
        <f>_xlfn.XLOOKUP(D57,products!$A$1:$A$49,products!$E$1:$E$49,,0)</f>
        <v>15.85</v>
      </c>
      <c r="M57" s="5">
        <f>orders!L57*orders!E57</f>
        <v>47.55</v>
      </c>
      <c r="N57" t="str" cm="1">
        <f t="array" ref="N57">_xlfn.IFS(I57="Rob","Robusta",I57="Exc","Excelsa",I57="Ara","Arabica",I57="Lib","Liberica",I57="","")</f>
        <v>Liberica</v>
      </c>
      <c r="O57" t="str" cm="1">
        <f t="array" ref="O57">_xlfn.IFS(J57="M","Medium",J57="L","Light",J57="D","Dark",J57="","")</f>
        <v>Light</v>
      </c>
      <c r="P57" t="str">
        <f>_xlfn.XLOOKUP(Table1[[#This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_xlfn.XLOOKUP(orders!C58,customers!$A$1:$A$1001,customers!$G$1:$G$1001,,0)</f>
        <v>United States</v>
      </c>
      <c r="I58" t="str">
        <f>_xlfn.XLOOKUP(D58,products!$A$1:$A$49,products!$B$1:$B$49,,0)</f>
        <v>Exc</v>
      </c>
      <c r="J58" t="str">
        <f>_xlfn.XLOOKUP(D58,products!$A$1:$A$49,products!$C$1:$C$49,,0)</f>
        <v>D</v>
      </c>
      <c r="K58" s="4">
        <f>_xlfn.XLOOKUP(orders!D58,products!$A$1:$A$49,products!$D$1:$D$49,,0)</f>
        <v>0.2</v>
      </c>
      <c r="L58" s="5">
        <f>_xlfn.XLOOKUP(D58,products!$A$1:$A$49,products!$E$1:$E$49,,0)</f>
        <v>3.645</v>
      </c>
      <c r="M58" s="5">
        <f>orders!L58*orders!E58</f>
        <v>10.935</v>
      </c>
      <c r="N58" t="str" cm="1">
        <f t="array" ref="N58">_xlfn.IFS(I58="Rob","Robusta",I58="Exc","Excelsa",I58="Ara","Arabica",I58="Lib","Liberica",I58="","")</f>
        <v>Excelsa</v>
      </c>
      <c r="O58" t="str" cm="1">
        <f t="array" ref="O58">_xlfn.IFS(J58="M","Medium",J58="L","Light",J58="D","Dark",J58="","")</f>
        <v>Dark</v>
      </c>
      <c r="P58" t="str">
        <f>_xlfn.XLOOKUP(Table1[[#This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_xlfn.XLOOKUP(orders!C59,customers!$A$1:$A$1001,customers!$G$1:$G$1001,,0)</f>
        <v>United States</v>
      </c>
      <c r="I59" t="str">
        <f>_xlfn.XLOOKUP(D59,products!$A$1:$A$49,products!$B$1:$B$49,,0)</f>
        <v>Exc</v>
      </c>
      <c r="J59" t="str">
        <f>_xlfn.XLOOKUP(D59,products!$A$1:$A$49,products!$C$1:$C$49,,0)</f>
        <v>L</v>
      </c>
      <c r="K59" s="4">
        <f>_xlfn.XLOOKUP(orders!D59,products!$A$1:$A$49,products!$D$1:$D$49,,0)</f>
        <v>1</v>
      </c>
      <c r="L59" s="5">
        <f>_xlfn.XLOOKUP(D59,products!$A$1:$A$49,products!$E$1:$E$49,,0)</f>
        <v>14.85</v>
      </c>
      <c r="M59" s="5">
        <f>orders!L59*orders!E59</f>
        <v>59.4</v>
      </c>
      <c r="N59" t="str" cm="1">
        <f t="array" ref="N59">_xlfn.IFS(I59="Rob","Robusta",I59="Exc","Excelsa",I59="Ara","Arabica",I59="Lib","Liberica",I59="","")</f>
        <v>Excelsa</v>
      </c>
      <c r="O59" t="str" cm="1">
        <f t="array" ref="O59">_xlfn.IFS(J59="M","Medium",J59="L","Light",J59="D","Dark",J59="","")</f>
        <v>Light</v>
      </c>
      <c r="P59" t="str">
        <f>_xlfn.XLOOKUP(Table1[[#This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_xlfn.XLOOKUP(orders!C60,customers!$A$1:$A$1001,customers!$G$1:$G$1001,,0)</f>
        <v>United States</v>
      </c>
      <c r="I60" t="str">
        <f>_xlfn.XLOOKUP(D60,products!$A$1:$A$49,products!$B$1:$B$49,,0)</f>
        <v>Lib</v>
      </c>
      <c r="J60" t="str">
        <f>_xlfn.XLOOKUP(D60,products!$A$1:$A$49,products!$C$1:$C$49,,0)</f>
        <v>D</v>
      </c>
      <c r="K60" s="4">
        <f>_xlfn.XLOOKUP(orders!D60,products!$A$1:$A$49,products!$D$1:$D$49,,0)</f>
        <v>2.5</v>
      </c>
      <c r="L60" s="5">
        <f>_xlfn.XLOOKUP(D60,products!$A$1:$A$49,products!$E$1:$E$49,,0)</f>
        <v>29.784999999999997</v>
      </c>
      <c r="M60" s="5">
        <f>orders!L60*orders!E60</f>
        <v>89.35499999999999</v>
      </c>
      <c r="N60" t="str" cm="1">
        <f t="array" ref="N60">_xlfn.IFS(I60="Rob","Robusta",I60="Exc","Excelsa",I60="Ara","Arabica",I60="Lib","Liberica",I60="","")</f>
        <v>Liberica</v>
      </c>
      <c r="O60" t="str" cm="1">
        <f t="array" ref="O60">_xlfn.IFS(J60="M","Medium",J60="L","Light",J60="D","Dark",J60="","")</f>
        <v>Dark</v>
      </c>
      <c r="P60" t="str">
        <f>_xlfn.XLOOKUP(Table1[[#This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_xlfn.XLOOKUP(orders!C61,customers!$A$1:$A$1001,customers!$G$1:$G$1001,,0)</f>
        <v>United States</v>
      </c>
      <c r="I61" t="str">
        <f>_xlfn.XLOOKUP(D61,products!$A$1:$A$49,products!$B$1:$B$49,,0)</f>
        <v>Lib</v>
      </c>
      <c r="J61" t="str">
        <f>_xlfn.XLOOKUP(D61,products!$A$1:$A$49,products!$C$1:$C$49,,0)</f>
        <v>M</v>
      </c>
      <c r="K61" s="4">
        <f>_xlfn.XLOOKUP(orders!D61,products!$A$1:$A$49,products!$D$1:$D$49,,0)</f>
        <v>0.5</v>
      </c>
      <c r="L61" s="5">
        <f>_xlfn.XLOOKUP(D61,products!$A$1:$A$49,products!$E$1:$E$49,,0)</f>
        <v>8.73</v>
      </c>
      <c r="M61" s="5">
        <f>orders!L61*orders!E61</f>
        <v>26.19</v>
      </c>
      <c r="N61" t="str" cm="1">
        <f t="array" ref="N61">_xlfn.IFS(I61="Rob","Robusta",I61="Exc","Excelsa",I61="Ara","Arabica",I61="Lib","Liberica",I61="","")</f>
        <v>Liberica</v>
      </c>
      <c r="O61" t="str" cm="1">
        <f t="array" ref="O61">_xlfn.IFS(J61="M","Medium",J61="L","Light",J61="D","Dark",J61="","")</f>
        <v>Medium</v>
      </c>
      <c r="P61" t="str">
        <f>_xlfn.XLOOKUP(Table1[[#This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_xlfn.XLOOKUP(orders!C62,customers!$A$1:$A$1001,customers!$G$1:$G$1001,,0)</f>
        <v>United States</v>
      </c>
      <c r="I62" t="str">
        <f>_xlfn.XLOOKUP(D62,products!$A$1:$A$49,products!$B$1:$B$49,,0)</f>
        <v>Ara</v>
      </c>
      <c r="J62" t="str">
        <f>_xlfn.XLOOKUP(D62,products!$A$1:$A$49,products!$C$1:$C$49,,0)</f>
        <v>D</v>
      </c>
      <c r="K62" s="4">
        <f>_xlfn.XLOOKUP(orders!D62,products!$A$1:$A$49,products!$D$1:$D$49,,0)</f>
        <v>2.5</v>
      </c>
      <c r="L62" s="5">
        <f>_xlfn.XLOOKUP(D62,products!$A$1:$A$49,products!$E$1:$E$49,,0)</f>
        <v>22.884999999999998</v>
      </c>
      <c r="M62" s="5">
        <f>orders!L62*orders!E62</f>
        <v>114.42499999999998</v>
      </c>
      <c r="N62" t="str" cm="1">
        <f t="array" ref="N62">_xlfn.IFS(I62="Rob","Robusta",I62="Exc","Excelsa",I62="Ara","Arabica",I62="Lib","Liberica",I62="","")</f>
        <v>Arabica</v>
      </c>
      <c r="O62" t="str" cm="1">
        <f t="array" ref="O62">_xlfn.IFS(J62="M","Medium",J62="L","Light",J62="D","Dark",J62="","")</f>
        <v>Dark</v>
      </c>
      <c r="P62" t="str">
        <f>_xlfn.XLOOKUP(Table1[[#This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_xlfn.XLOOKUP(orders!C63,customers!$A$1:$A$1001,customers!$G$1:$G$1001,,0)</f>
        <v>United Kingdom</v>
      </c>
      <c r="I63" t="str">
        <f>_xlfn.XLOOKUP(D63,products!$A$1:$A$49,products!$B$1:$B$49,,0)</f>
        <v>Rob</v>
      </c>
      <c r="J63" t="str">
        <f>_xlfn.XLOOKUP(D63,products!$A$1:$A$49,products!$C$1:$C$49,,0)</f>
        <v>D</v>
      </c>
      <c r="K63" s="4">
        <f>_xlfn.XLOOKUP(orders!D63,products!$A$1:$A$49,products!$D$1:$D$49,,0)</f>
        <v>0.5</v>
      </c>
      <c r="L63" s="5">
        <f>_xlfn.XLOOKUP(D63,products!$A$1:$A$49,products!$E$1:$E$49,,0)</f>
        <v>5.3699999999999992</v>
      </c>
      <c r="M63" s="5">
        <f>orders!L63*orders!E63</f>
        <v>26.849999999999994</v>
      </c>
      <c r="N63" t="str" cm="1">
        <f t="array" ref="N63">_xlfn.IFS(I63="Rob","Robusta",I63="Exc","Excelsa",I63="Ara","Arabica",I63="Lib","Liberica",I63="","")</f>
        <v>Robusta</v>
      </c>
      <c r="O63" t="str" cm="1">
        <f t="array" ref="O63">_xlfn.IFS(J63="M","Medium",J63="L","Light",J63="D","Dark",J63="","")</f>
        <v>Dark</v>
      </c>
      <c r="P63" t="str">
        <f>_xlfn.XLOOKUP(Table1[[#This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_xlfn.XLOOKUP(orders!C64,customers!$A$1:$A$1001,customers!$G$1:$G$1001,,0)</f>
        <v>United States</v>
      </c>
      <c r="I64" t="str">
        <f>_xlfn.XLOOKUP(D64,products!$A$1:$A$49,products!$B$1:$B$49,,0)</f>
        <v>Lib</v>
      </c>
      <c r="J64" t="str">
        <f>_xlfn.XLOOKUP(D64,products!$A$1:$A$49,products!$C$1:$C$49,,0)</f>
        <v>L</v>
      </c>
      <c r="K64" s="4">
        <f>_xlfn.XLOOKUP(orders!D64,products!$A$1:$A$49,products!$D$1:$D$49,,0)</f>
        <v>0.2</v>
      </c>
      <c r="L64" s="5">
        <f>_xlfn.XLOOKUP(D64,products!$A$1:$A$49,products!$E$1:$E$49,,0)</f>
        <v>4.7549999999999999</v>
      </c>
      <c r="M64" s="5">
        <f>orders!L64*orders!E64</f>
        <v>23.774999999999999</v>
      </c>
      <c r="N64" t="str" cm="1">
        <f t="array" ref="N64">_xlfn.IFS(I64="Rob","Robusta",I64="Exc","Excelsa",I64="Ara","Arabica",I64="Lib","Liberica",I64="","")</f>
        <v>Liberica</v>
      </c>
      <c r="O64" t="str" cm="1">
        <f t="array" ref="O64">_xlfn.IFS(J64="M","Medium",J64="L","Light",J64="D","Dark",J64="","")</f>
        <v>Light</v>
      </c>
      <c r="P64" t="str">
        <f>_xlfn.XLOOKUP(Table1[[#This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_xlfn.XLOOKUP(orders!C65,customers!$A$1:$A$1001,customers!$G$1:$G$1001,,0)</f>
        <v>United States</v>
      </c>
      <c r="I65" t="str">
        <f>_xlfn.XLOOKUP(D65,products!$A$1:$A$49,products!$B$1:$B$49,,0)</f>
        <v>Ara</v>
      </c>
      <c r="J65" t="str">
        <f>_xlfn.XLOOKUP(D65,products!$A$1:$A$49,products!$C$1:$C$49,,0)</f>
        <v>M</v>
      </c>
      <c r="K65" s="4">
        <f>_xlfn.XLOOKUP(orders!D65,products!$A$1:$A$49,products!$D$1:$D$49,,0)</f>
        <v>0.5</v>
      </c>
      <c r="L65" s="5">
        <f>_xlfn.XLOOKUP(D65,products!$A$1:$A$49,products!$E$1:$E$49,,0)</f>
        <v>6.75</v>
      </c>
      <c r="M65" s="5">
        <f>orders!L65*orders!E65</f>
        <v>6.75</v>
      </c>
      <c r="N65" t="str" cm="1">
        <f t="array" ref="N65">_xlfn.IFS(I65="Rob","Robusta",I65="Exc","Excelsa",I65="Ara","Arabica",I65="Lib","Liberica",I65="","")</f>
        <v>Arabica</v>
      </c>
      <c r="O65" t="str" cm="1">
        <f t="array" ref="O65">_xlfn.IFS(J65="M","Medium",J65="L","Light",J65="D","Dark",J65="","")</f>
        <v>Medium</v>
      </c>
      <c r="P65" t="str">
        <f>_xlfn.XLOOKUP(Table1[[#This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_xlfn.XLOOKUP(orders!C66,customers!$A$1:$A$1001,customers!$G$1:$G$1001,,0)</f>
        <v>United States</v>
      </c>
      <c r="I66" t="str">
        <f>_xlfn.XLOOKUP(D66,products!$A$1:$A$49,products!$B$1:$B$49,,0)</f>
        <v>Rob</v>
      </c>
      <c r="J66" t="str">
        <f>_xlfn.XLOOKUP(D66,products!$A$1:$A$49,products!$C$1:$C$49,,0)</f>
        <v>M</v>
      </c>
      <c r="K66" s="4">
        <f>_xlfn.XLOOKUP(orders!D66,products!$A$1:$A$49,products!$D$1:$D$49,,0)</f>
        <v>0.5</v>
      </c>
      <c r="L66" s="5">
        <f>_xlfn.XLOOKUP(D66,products!$A$1:$A$49,products!$E$1:$E$49,,0)</f>
        <v>5.97</v>
      </c>
      <c r="M66" s="5">
        <f>orders!L66*orders!E66</f>
        <v>35.82</v>
      </c>
      <c r="N66" t="str" cm="1">
        <f t="array" ref="N66">_xlfn.IFS(I66="Rob","Robusta",I66="Exc","Excelsa",I66="Ara","Arabica",I66="Lib","Liberica",I66="","")</f>
        <v>Robusta</v>
      </c>
      <c r="O66" t="str" cm="1">
        <f t="array" ref="O66">_xlfn.IFS(J66="M","Medium",J66="L","Light",J66="D","Dark",J66="","")</f>
        <v>Medium</v>
      </c>
      <c r="P66" t="str">
        <f>_xlfn.XLOOKUP(Table1[[#This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_xlfn.XLOOKUP(orders!C67,customers!$A$1:$A$1001,customers!$G$1:$G$1001,,0)</f>
        <v>United States</v>
      </c>
      <c r="I67" t="str">
        <f>_xlfn.XLOOKUP(D67,products!$A$1:$A$49,products!$B$1:$B$49,,0)</f>
        <v>Rob</v>
      </c>
      <c r="J67" t="str">
        <f>_xlfn.XLOOKUP(D67,products!$A$1:$A$49,products!$C$1:$C$49,,0)</f>
        <v>D</v>
      </c>
      <c r="K67" s="4">
        <f>_xlfn.XLOOKUP(orders!D67,products!$A$1:$A$49,products!$D$1:$D$49,,0)</f>
        <v>2.5</v>
      </c>
      <c r="L67" s="5">
        <f>_xlfn.XLOOKUP(D67,products!$A$1:$A$49,products!$E$1:$E$49,,0)</f>
        <v>20.584999999999997</v>
      </c>
      <c r="M67" s="5">
        <f>orders!L67*orders!E67</f>
        <v>82.339999999999989</v>
      </c>
      <c r="N67" t="str" cm="1">
        <f t="array" ref="N67">_xlfn.IFS(I67="Rob","Robusta",I67="Exc","Excelsa",I67="Ara","Arabica",I67="Lib","Liberica",I67="","")</f>
        <v>Robusta</v>
      </c>
      <c r="O67" t="str" cm="1">
        <f t="array" ref="O67">_xlfn.IFS(J67="M","Medium",J67="L","Light",J67="D","Dark",J67="","")</f>
        <v>Dark</v>
      </c>
      <c r="P67" t="str">
        <f>_xlfn.XLOOKUP(Table1[[#This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_xlfn.XLOOKUP(orders!C68,customers!$A$1:$A$1001,customers!$G$1:$G$1001,,0)</f>
        <v>United States</v>
      </c>
      <c r="I68" t="str">
        <f>_xlfn.XLOOKUP(D68,products!$A$1:$A$49,products!$B$1:$B$49,,0)</f>
        <v>Rob</v>
      </c>
      <c r="J68" t="str">
        <f>_xlfn.XLOOKUP(D68,products!$A$1:$A$49,products!$C$1:$C$49,,0)</f>
        <v>L</v>
      </c>
      <c r="K68" s="4">
        <f>_xlfn.XLOOKUP(orders!D68,products!$A$1:$A$49,products!$D$1:$D$49,,0)</f>
        <v>0.5</v>
      </c>
      <c r="L68" s="5">
        <f>_xlfn.XLOOKUP(D68,products!$A$1:$A$49,products!$E$1:$E$49,,0)</f>
        <v>7.169999999999999</v>
      </c>
      <c r="M68" s="5">
        <f>orders!L68*orders!E68</f>
        <v>7.169999999999999</v>
      </c>
      <c r="N68" t="str" cm="1">
        <f t="array" ref="N68">_xlfn.IFS(I68="Rob","Robusta",I68="Exc","Excelsa",I68="Ara","Arabica",I68="Lib","Liberica",I68="","")</f>
        <v>Robusta</v>
      </c>
      <c r="O68" t="str" cm="1">
        <f t="array" ref="O68">_xlfn.IFS(J68="M","Medium",J68="L","Light",J68="D","Dark",J68="","")</f>
        <v>Light</v>
      </c>
      <c r="P68" t="str">
        <f>_xlfn.XLOOKUP(Table1[[#This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_xlfn.XLOOKUP(orders!C69,customers!$A$1:$A$1001,customers!$G$1:$G$1001,,0)</f>
        <v>United States</v>
      </c>
      <c r="I69" t="str">
        <f>_xlfn.XLOOKUP(D69,products!$A$1:$A$49,products!$B$1:$B$49,,0)</f>
        <v>Lib</v>
      </c>
      <c r="J69" t="str">
        <f>_xlfn.XLOOKUP(D69,products!$A$1:$A$49,products!$C$1:$C$49,,0)</f>
        <v>L</v>
      </c>
      <c r="K69" s="4">
        <f>_xlfn.XLOOKUP(orders!D69,products!$A$1:$A$49,products!$D$1:$D$49,,0)</f>
        <v>0.2</v>
      </c>
      <c r="L69" s="5">
        <f>_xlfn.XLOOKUP(D69,products!$A$1:$A$49,products!$E$1:$E$49,,0)</f>
        <v>4.7549999999999999</v>
      </c>
      <c r="M69" s="5">
        <f>orders!L69*orders!E69</f>
        <v>9.51</v>
      </c>
      <c r="N69" t="str" cm="1">
        <f t="array" ref="N69">_xlfn.IFS(I69="Rob","Robusta",I69="Exc","Excelsa",I69="Ara","Arabica",I69="Lib","Liberica",I69="","")</f>
        <v>Liberica</v>
      </c>
      <c r="O69" t="str" cm="1">
        <f t="array" ref="O69">_xlfn.IFS(J69="M","Medium",J69="L","Light",J69="D","Dark",J69="","")</f>
        <v>Light</v>
      </c>
      <c r="P69" t="str">
        <f>_xlfn.XLOOKUP(Table1[[#This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_xlfn.XLOOKUP(orders!C70,customers!$A$1:$A$1001,customers!$G$1:$G$1001,,0)</f>
        <v>United States</v>
      </c>
      <c r="I70" t="str">
        <f>_xlfn.XLOOKUP(D70,products!$A$1:$A$49,products!$B$1:$B$49,,0)</f>
        <v>Rob</v>
      </c>
      <c r="J70" t="str">
        <f>_xlfn.XLOOKUP(D70,products!$A$1:$A$49,products!$C$1:$C$49,,0)</f>
        <v>M</v>
      </c>
      <c r="K70" s="4">
        <f>_xlfn.XLOOKUP(orders!D70,products!$A$1:$A$49,products!$D$1:$D$49,,0)</f>
        <v>0.2</v>
      </c>
      <c r="L70" s="5">
        <f>_xlfn.XLOOKUP(D70,products!$A$1:$A$49,products!$E$1:$E$49,,0)</f>
        <v>2.9849999999999999</v>
      </c>
      <c r="M70" s="5">
        <f>orders!L70*orders!E70</f>
        <v>2.9849999999999999</v>
      </c>
      <c r="N70" t="str" cm="1">
        <f t="array" ref="N70">_xlfn.IFS(I70="Rob","Robusta",I70="Exc","Excelsa",I70="Ara","Arabica",I70="Lib","Liberica",I70="","")</f>
        <v>Robusta</v>
      </c>
      <c r="O70" t="str" cm="1">
        <f t="array" ref="O70">_xlfn.IFS(J70="M","Medium",J70="L","Light",J70="D","Dark",J70="","")</f>
        <v>Medium</v>
      </c>
      <c r="P70" t="str">
        <f>_xlfn.XLOOKUP(Table1[[#This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_xlfn.XLOOKUP(orders!C71,customers!$A$1:$A$1001,customers!$G$1:$G$1001,,0)</f>
        <v>United Kingdom</v>
      </c>
      <c r="I71" t="str">
        <f>_xlfn.XLOOKUP(D71,products!$A$1:$A$49,products!$B$1:$B$49,,0)</f>
        <v>Rob</v>
      </c>
      <c r="J71" t="str">
        <f>_xlfn.XLOOKUP(D71,products!$A$1:$A$49,products!$C$1:$C$49,,0)</f>
        <v>M</v>
      </c>
      <c r="K71" s="4">
        <f>_xlfn.XLOOKUP(orders!D71,products!$A$1:$A$49,products!$D$1:$D$49,,0)</f>
        <v>1</v>
      </c>
      <c r="L71" s="5">
        <f>_xlfn.XLOOKUP(D71,products!$A$1:$A$49,products!$E$1:$E$49,,0)</f>
        <v>9.9499999999999993</v>
      </c>
      <c r="M71" s="5">
        <f>orders!L71*orders!E71</f>
        <v>59.699999999999996</v>
      </c>
      <c r="N71" t="str" cm="1">
        <f t="array" ref="N71">_xlfn.IFS(I71="Rob","Robusta",I71="Exc","Excelsa",I71="Ara","Arabica",I71="Lib","Liberica",I71="","")</f>
        <v>Robusta</v>
      </c>
      <c r="O71" t="str" cm="1">
        <f t="array" ref="O71">_xlfn.IFS(J71="M","Medium",J71="L","Light",J71="D","Dark",J71="","")</f>
        <v>Medium</v>
      </c>
      <c r="P71" t="str">
        <f>_xlfn.XLOOKUP(Table1[[#This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_xlfn.XLOOKUP(orders!C72,customers!$A$1:$A$1001,customers!$G$1:$G$1001,,0)</f>
        <v>United States</v>
      </c>
      <c r="I72" t="str">
        <f>_xlfn.XLOOKUP(D72,products!$A$1:$A$49,products!$B$1:$B$49,,0)</f>
        <v>Exc</v>
      </c>
      <c r="J72" t="str">
        <f>_xlfn.XLOOKUP(D72,products!$A$1:$A$49,products!$C$1:$C$49,,0)</f>
        <v>L</v>
      </c>
      <c r="K72" s="4">
        <f>_xlfn.XLOOKUP(orders!D72,products!$A$1:$A$49,products!$D$1:$D$49,,0)</f>
        <v>2.5</v>
      </c>
      <c r="L72" s="5">
        <f>_xlfn.XLOOKUP(D72,products!$A$1:$A$49,products!$E$1:$E$49,,0)</f>
        <v>34.154999999999994</v>
      </c>
      <c r="M72" s="5">
        <f>orders!L72*orders!E72</f>
        <v>136.61999999999998</v>
      </c>
      <c r="N72" t="str" cm="1">
        <f t="array" ref="N72">_xlfn.IFS(I72="Rob","Robusta",I72="Exc","Excelsa",I72="Ara","Arabica",I72="Lib","Liberica",I72="","")</f>
        <v>Excelsa</v>
      </c>
      <c r="O72" t="str" cm="1">
        <f t="array" ref="O72">_xlfn.IFS(J72="M","Medium",J72="L","Light",J72="D","Dark",J72="","")</f>
        <v>Light</v>
      </c>
      <c r="P72" t="str">
        <f>_xlfn.XLOOKUP(Table1[[#This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_xlfn.XLOOKUP(orders!C73,customers!$A$1:$A$1001,customers!$G$1:$G$1001,,0)</f>
        <v>Ireland</v>
      </c>
      <c r="I73" t="str">
        <f>_xlfn.XLOOKUP(D73,products!$A$1:$A$49,products!$B$1:$B$49,,0)</f>
        <v>Lib</v>
      </c>
      <c r="J73" t="str">
        <f>_xlfn.XLOOKUP(D73,products!$A$1:$A$49,products!$C$1:$C$49,,0)</f>
        <v>L</v>
      </c>
      <c r="K73" s="4">
        <f>_xlfn.XLOOKUP(orders!D73,products!$A$1:$A$49,products!$D$1:$D$49,,0)</f>
        <v>0.2</v>
      </c>
      <c r="L73" s="5">
        <f>_xlfn.XLOOKUP(D73,products!$A$1:$A$49,products!$E$1:$E$49,,0)</f>
        <v>4.7549999999999999</v>
      </c>
      <c r="M73" s="5">
        <f>orders!L73*orders!E73</f>
        <v>9.51</v>
      </c>
      <c r="N73" t="str" cm="1">
        <f t="array" ref="N73">_xlfn.IFS(I73="Rob","Robusta",I73="Exc","Excelsa",I73="Ara","Arabica",I73="Lib","Liberica",I73="","")</f>
        <v>Liberica</v>
      </c>
      <c r="O73" t="str" cm="1">
        <f t="array" ref="O73">_xlfn.IFS(J73="M","Medium",J73="L","Light",J73="D","Dark",J73="","")</f>
        <v>Light</v>
      </c>
      <c r="P73" t="str">
        <f>_xlfn.XLOOKUP(Table1[[#This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_xlfn.XLOOKUP(orders!C74,customers!$A$1:$A$1001,customers!$G$1:$G$1001,,0)</f>
        <v>United States</v>
      </c>
      <c r="I74" t="str">
        <f>_xlfn.XLOOKUP(D74,products!$A$1:$A$49,products!$B$1:$B$49,,0)</f>
        <v>Ara</v>
      </c>
      <c r="J74" t="str">
        <f>_xlfn.XLOOKUP(D74,products!$A$1:$A$49,products!$C$1:$C$49,,0)</f>
        <v>M</v>
      </c>
      <c r="K74" s="4">
        <f>_xlfn.XLOOKUP(orders!D74,products!$A$1:$A$49,products!$D$1:$D$49,,0)</f>
        <v>2.5</v>
      </c>
      <c r="L74" s="5">
        <f>_xlfn.XLOOKUP(D74,products!$A$1:$A$49,products!$E$1:$E$49,,0)</f>
        <v>25.874999999999996</v>
      </c>
      <c r="M74" s="5">
        <f>orders!L74*orders!E74</f>
        <v>77.624999999999986</v>
      </c>
      <c r="N74" t="str" cm="1">
        <f t="array" ref="N74">_xlfn.IFS(I74="Rob","Robusta",I74="Exc","Excelsa",I74="Ara","Arabica",I74="Lib","Liberica",I74="","")</f>
        <v>Arabica</v>
      </c>
      <c r="O74" t="str" cm="1">
        <f t="array" ref="O74">_xlfn.IFS(J74="M","Medium",J74="L","Light",J74="D","Dark",J74="","")</f>
        <v>Medium</v>
      </c>
      <c r="P74" t="str">
        <f>_xlfn.XLOOKUP(Table1[[#This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_xlfn.XLOOKUP(orders!C75,customers!$A$1:$A$1001,customers!$G$1:$G$1001,,0)</f>
        <v>United States</v>
      </c>
      <c r="I75" t="str">
        <f>_xlfn.XLOOKUP(D75,products!$A$1:$A$49,products!$B$1:$B$49,,0)</f>
        <v>Lib</v>
      </c>
      <c r="J75" t="str">
        <f>_xlfn.XLOOKUP(D75,products!$A$1:$A$49,products!$C$1:$C$49,,0)</f>
        <v>M</v>
      </c>
      <c r="K75" s="4">
        <f>_xlfn.XLOOKUP(orders!D75,products!$A$1:$A$49,products!$D$1:$D$49,,0)</f>
        <v>0.2</v>
      </c>
      <c r="L75" s="5">
        <f>_xlfn.XLOOKUP(D75,products!$A$1:$A$49,products!$E$1:$E$49,,0)</f>
        <v>4.3650000000000002</v>
      </c>
      <c r="M75" s="5">
        <f>orders!L75*orders!E75</f>
        <v>21.825000000000003</v>
      </c>
      <c r="N75" t="str" cm="1">
        <f t="array" ref="N75">_xlfn.IFS(I75="Rob","Robusta",I75="Exc","Excelsa",I75="Ara","Arabica",I75="Lib","Liberica",I75="","")</f>
        <v>Liberica</v>
      </c>
      <c r="O75" t="str" cm="1">
        <f t="array" ref="O75">_xlfn.IFS(J75="M","Medium",J75="L","Light",J75="D","Dark",J75="","")</f>
        <v>Medium</v>
      </c>
      <c r="P75" t="str">
        <f>_xlfn.XLOOKUP(Table1[[#This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_xlfn.XLOOKUP(orders!C76,customers!$A$1:$A$1001,customers!$G$1:$G$1001,,0)</f>
        <v>United States</v>
      </c>
      <c r="I76" t="str">
        <f>_xlfn.XLOOKUP(D76,products!$A$1:$A$49,products!$B$1:$B$49,,0)</f>
        <v>Exc</v>
      </c>
      <c r="J76" t="str">
        <f>_xlfn.XLOOKUP(D76,products!$A$1:$A$49,products!$C$1:$C$49,,0)</f>
        <v>L</v>
      </c>
      <c r="K76" s="4">
        <f>_xlfn.XLOOKUP(orders!D76,products!$A$1:$A$49,products!$D$1:$D$49,,0)</f>
        <v>0.5</v>
      </c>
      <c r="L76" s="5">
        <f>_xlfn.XLOOKUP(D76,products!$A$1:$A$49,products!$E$1:$E$49,,0)</f>
        <v>8.91</v>
      </c>
      <c r="M76" s="5">
        <f>orders!L76*orders!E76</f>
        <v>17.82</v>
      </c>
      <c r="N76" t="str" cm="1">
        <f t="array" ref="N76">_xlfn.IFS(I76="Rob","Robusta",I76="Exc","Excelsa",I76="Ara","Arabica",I76="Lib","Liberica",I76="","")</f>
        <v>Excelsa</v>
      </c>
      <c r="O76" t="str" cm="1">
        <f t="array" ref="O76">_xlfn.IFS(J76="M","Medium",J76="L","Light",J76="D","Dark",J76="","")</f>
        <v>Light</v>
      </c>
      <c r="P76" t="str">
        <f>_xlfn.XLOOKUP(Table1[[#This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_xlfn.XLOOKUP(orders!C77,customers!$A$1:$A$1001,customers!$G$1:$G$1001,,0)</f>
        <v>Ireland</v>
      </c>
      <c r="I77" t="str">
        <f>_xlfn.XLOOKUP(D77,products!$A$1:$A$49,products!$B$1:$B$49,,0)</f>
        <v>Rob</v>
      </c>
      <c r="J77" t="str">
        <f>_xlfn.XLOOKUP(D77,products!$A$1:$A$49,products!$C$1:$C$49,,0)</f>
        <v>D</v>
      </c>
      <c r="K77" s="4">
        <f>_xlfn.XLOOKUP(orders!D77,products!$A$1:$A$49,products!$D$1:$D$49,,0)</f>
        <v>1</v>
      </c>
      <c r="L77" s="5">
        <f>_xlfn.XLOOKUP(D77,products!$A$1:$A$49,products!$E$1:$E$49,,0)</f>
        <v>8.9499999999999993</v>
      </c>
      <c r="M77" s="5">
        <f>orders!L77*orders!E77</f>
        <v>53.699999999999996</v>
      </c>
      <c r="N77" t="str" cm="1">
        <f t="array" ref="N77">_xlfn.IFS(I77="Rob","Robusta",I77="Exc","Excelsa",I77="Ara","Arabica",I77="Lib","Liberica",I77="","")</f>
        <v>Robusta</v>
      </c>
      <c r="O77" t="str" cm="1">
        <f t="array" ref="O77">_xlfn.IFS(J77="M","Medium",J77="L","Light",J77="D","Dark",J77="","")</f>
        <v>Dark</v>
      </c>
      <c r="P77" t="str">
        <f>_xlfn.XLOOKUP(Table1[[#This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_xlfn.XLOOKUP(orders!C78,customers!$A$1:$A$1001,customers!$G$1:$G$1001,,0)</f>
        <v>Ireland</v>
      </c>
      <c r="I78" t="str">
        <f>_xlfn.XLOOKUP(D78,products!$A$1:$A$49,products!$B$1:$B$49,,0)</f>
        <v>Rob</v>
      </c>
      <c r="J78" t="str">
        <f>_xlfn.XLOOKUP(D78,products!$A$1:$A$49,products!$C$1:$C$49,,0)</f>
        <v>L</v>
      </c>
      <c r="K78" s="4">
        <f>_xlfn.XLOOKUP(orders!D78,products!$A$1:$A$49,products!$D$1:$D$49,,0)</f>
        <v>0.2</v>
      </c>
      <c r="L78" s="5">
        <f>_xlfn.XLOOKUP(D78,products!$A$1:$A$49,products!$E$1:$E$49,,0)</f>
        <v>3.5849999999999995</v>
      </c>
      <c r="M78" s="5">
        <f>orders!L78*orders!E78</f>
        <v>3.5849999999999995</v>
      </c>
      <c r="N78" t="str" cm="1">
        <f t="array" ref="N78">_xlfn.IFS(I78="Rob","Robusta",I78="Exc","Excelsa",I78="Ara","Arabica",I78="Lib","Liberica",I78="","")</f>
        <v>Robusta</v>
      </c>
      <c r="O78" t="str" cm="1">
        <f t="array" ref="O78">_xlfn.IFS(J78="M","Medium",J78="L","Light",J78="D","Dark",J78="","")</f>
        <v>Light</v>
      </c>
      <c r="P78" t="str">
        <f>_xlfn.XLOOKUP(Table1[[#This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_xlfn.XLOOKUP(orders!C79,customers!$A$1:$A$1001,customers!$G$1:$G$1001,,0)</f>
        <v>United States</v>
      </c>
      <c r="I79" t="str">
        <f>_xlfn.XLOOKUP(D79,products!$A$1:$A$49,products!$B$1:$B$49,,0)</f>
        <v>Exc</v>
      </c>
      <c r="J79" t="str">
        <f>_xlfn.XLOOKUP(D79,products!$A$1:$A$49,products!$C$1:$C$49,,0)</f>
        <v>D</v>
      </c>
      <c r="K79" s="4">
        <f>_xlfn.XLOOKUP(orders!D79,products!$A$1:$A$49,products!$D$1:$D$49,,0)</f>
        <v>0.2</v>
      </c>
      <c r="L79" s="5">
        <f>_xlfn.XLOOKUP(D79,products!$A$1:$A$49,products!$E$1:$E$49,,0)</f>
        <v>3.645</v>
      </c>
      <c r="M79" s="5">
        <f>orders!L79*orders!E79</f>
        <v>7.29</v>
      </c>
      <c r="N79" t="str" cm="1">
        <f t="array" ref="N79">_xlfn.IFS(I79="Rob","Robusta",I79="Exc","Excelsa",I79="Ara","Arabica",I79="Lib","Liberica",I79="","")</f>
        <v>Excelsa</v>
      </c>
      <c r="O79" t="str" cm="1">
        <f t="array" ref="O79">_xlfn.IFS(J79="M","Medium",J79="L","Light",J79="D","Dark",J79="","")</f>
        <v>Dark</v>
      </c>
      <c r="P79" t="str">
        <f>_xlfn.XLOOKUP(Table1[[#This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_xlfn.XLOOKUP(orders!C80,customers!$A$1:$A$1001,customers!$G$1:$G$1001,,0)</f>
        <v>United States</v>
      </c>
      <c r="I80" t="str">
        <f>_xlfn.XLOOKUP(D80,products!$A$1:$A$49,products!$B$1:$B$49,,0)</f>
        <v>Ara</v>
      </c>
      <c r="J80" t="str">
        <f>_xlfn.XLOOKUP(D80,products!$A$1:$A$49,products!$C$1:$C$49,,0)</f>
        <v>M</v>
      </c>
      <c r="K80" s="4">
        <f>_xlfn.XLOOKUP(orders!D80,products!$A$1:$A$49,products!$D$1:$D$49,,0)</f>
        <v>0.5</v>
      </c>
      <c r="L80" s="5">
        <f>_xlfn.XLOOKUP(D80,products!$A$1:$A$49,products!$E$1:$E$49,,0)</f>
        <v>6.75</v>
      </c>
      <c r="M80" s="5">
        <f>orders!L80*orders!E80</f>
        <v>40.5</v>
      </c>
      <c r="N80" t="str" cm="1">
        <f t="array" ref="N80">_xlfn.IFS(I80="Rob","Robusta",I80="Exc","Excelsa",I80="Ara","Arabica",I80="Lib","Liberica",I80="","")</f>
        <v>Arabica</v>
      </c>
      <c r="O80" t="str" cm="1">
        <f t="array" ref="O80">_xlfn.IFS(J80="M","Medium",J80="L","Light",J80="D","Dark",J80="","")</f>
        <v>Medium</v>
      </c>
      <c r="P80" t="str">
        <f>_xlfn.XLOOKUP(Table1[[#This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_xlfn.XLOOKUP(orders!C81,customers!$A$1:$A$1001,customers!$G$1:$G$1001,,0)</f>
        <v>United States</v>
      </c>
      <c r="I81" t="str">
        <f>_xlfn.XLOOKUP(D81,products!$A$1:$A$49,products!$B$1:$B$49,,0)</f>
        <v>Rob</v>
      </c>
      <c r="J81" t="str">
        <f>_xlfn.XLOOKUP(D81,products!$A$1:$A$49,products!$C$1:$C$49,,0)</f>
        <v>L</v>
      </c>
      <c r="K81" s="4">
        <f>_xlfn.XLOOKUP(orders!D81,products!$A$1:$A$49,products!$D$1:$D$49,,0)</f>
        <v>1</v>
      </c>
      <c r="L81" s="5">
        <f>_xlfn.XLOOKUP(D81,products!$A$1:$A$49,products!$E$1:$E$49,,0)</f>
        <v>11.95</v>
      </c>
      <c r="M81" s="5">
        <f>orders!L81*orders!E81</f>
        <v>47.8</v>
      </c>
      <c r="N81" t="str" cm="1">
        <f t="array" ref="N81">_xlfn.IFS(I81="Rob","Robusta",I81="Exc","Excelsa",I81="Ara","Arabica",I81="Lib","Liberica",I81="","")</f>
        <v>Robusta</v>
      </c>
      <c r="O81" t="str" cm="1">
        <f t="array" ref="O81">_xlfn.IFS(J81="M","Medium",J81="L","Light",J81="D","Dark",J81="","")</f>
        <v>Light</v>
      </c>
      <c r="P81" t="str">
        <f>_xlfn.XLOOKUP(Table1[[#This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_xlfn.XLOOKUP(orders!C82,customers!$A$1:$A$1001,customers!$G$1:$G$1001,,0)</f>
        <v>United States</v>
      </c>
      <c r="I82" t="str">
        <f>_xlfn.XLOOKUP(D82,products!$A$1:$A$49,products!$B$1:$B$49,,0)</f>
        <v>Ara</v>
      </c>
      <c r="J82" t="str">
        <f>_xlfn.XLOOKUP(D82,products!$A$1:$A$49,products!$C$1:$C$49,,0)</f>
        <v>L</v>
      </c>
      <c r="K82" s="4">
        <f>_xlfn.XLOOKUP(orders!D82,products!$A$1:$A$49,products!$D$1:$D$49,,0)</f>
        <v>0.5</v>
      </c>
      <c r="L82" s="5">
        <f>_xlfn.XLOOKUP(D82,products!$A$1:$A$49,products!$E$1:$E$49,,0)</f>
        <v>7.77</v>
      </c>
      <c r="M82" s="5">
        <f>orders!L82*orders!E82</f>
        <v>38.849999999999994</v>
      </c>
      <c r="N82" t="str" cm="1">
        <f t="array" ref="N82">_xlfn.IFS(I82="Rob","Robusta",I82="Exc","Excelsa",I82="Ara","Arabica",I82="Lib","Liberica",I82="","")</f>
        <v>Arabica</v>
      </c>
      <c r="O82" t="str" cm="1">
        <f t="array" ref="O82">_xlfn.IFS(J82="M","Medium",J82="L","Light",J82="D","Dark",J82="","")</f>
        <v>Light</v>
      </c>
      <c r="P82" t="str">
        <f>_xlfn.XLOOKUP(Table1[[#This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_xlfn.XLOOKUP(orders!C83,customers!$A$1:$A$1001,customers!$G$1:$G$1001,,0)</f>
        <v>United States</v>
      </c>
      <c r="I83" t="str">
        <f>_xlfn.XLOOKUP(D83,products!$A$1:$A$49,products!$B$1:$B$49,,0)</f>
        <v>Lib</v>
      </c>
      <c r="J83" t="str">
        <f>_xlfn.XLOOKUP(D83,products!$A$1:$A$49,products!$C$1:$C$49,,0)</f>
        <v>L</v>
      </c>
      <c r="K83" s="4">
        <f>_xlfn.XLOOKUP(orders!D83,products!$A$1:$A$49,products!$D$1:$D$49,,0)</f>
        <v>2.5</v>
      </c>
      <c r="L83" s="5">
        <f>_xlfn.XLOOKUP(D83,products!$A$1:$A$49,products!$E$1:$E$49,,0)</f>
        <v>36.454999999999998</v>
      </c>
      <c r="M83" s="5">
        <f>orders!L83*orders!E83</f>
        <v>109.36499999999999</v>
      </c>
      <c r="N83" t="str" cm="1">
        <f t="array" ref="N83">_xlfn.IFS(I83="Rob","Robusta",I83="Exc","Excelsa",I83="Ara","Arabica",I83="Lib","Liberica",I83="","")</f>
        <v>Liberica</v>
      </c>
      <c r="O83" t="str" cm="1">
        <f t="array" ref="O83">_xlfn.IFS(J83="M","Medium",J83="L","Light",J83="D","Dark",J83="","")</f>
        <v>Light</v>
      </c>
      <c r="P83" t="str">
        <f>_xlfn.XLOOKUP(Table1[[#This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_xlfn.XLOOKUP(orders!C84,customers!$A$1:$A$1001,customers!$G$1:$G$1001,,0)</f>
        <v>Ireland</v>
      </c>
      <c r="I84" t="str">
        <f>_xlfn.XLOOKUP(D84,products!$A$1:$A$49,products!$B$1:$B$49,,0)</f>
        <v>Lib</v>
      </c>
      <c r="J84" t="str">
        <f>_xlfn.XLOOKUP(D84,products!$A$1:$A$49,products!$C$1:$C$49,,0)</f>
        <v>M</v>
      </c>
      <c r="K84" s="4">
        <f>_xlfn.XLOOKUP(orders!D84,products!$A$1:$A$49,products!$D$1:$D$49,,0)</f>
        <v>2.5</v>
      </c>
      <c r="L84" s="5">
        <f>_xlfn.XLOOKUP(D84,products!$A$1:$A$49,products!$E$1:$E$49,,0)</f>
        <v>33.464999999999996</v>
      </c>
      <c r="M84" s="5">
        <f>orders!L84*orders!E84</f>
        <v>100.39499999999998</v>
      </c>
      <c r="N84" t="str" cm="1">
        <f t="array" ref="N84">_xlfn.IFS(I84="Rob","Robusta",I84="Exc","Excelsa",I84="Ara","Arabica",I84="Lib","Liberica",I84="","")</f>
        <v>Liberica</v>
      </c>
      <c r="O84" t="str" cm="1">
        <f t="array" ref="O84">_xlfn.IFS(J84="M","Medium",J84="L","Light",J84="D","Dark",J84="","")</f>
        <v>Medium</v>
      </c>
      <c r="P84" t="str">
        <f>_xlfn.XLOOKUP(Table1[[#This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_xlfn.XLOOKUP(orders!C85,customers!$A$1:$A$1001,customers!$G$1:$G$1001,,0)</f>
        <v>United States</v>
      </c>
      <c r="I85" t="str">
        <f>_xlfn.XLOOKUP(D85,products!$A$1:$A$49,products!$B$1:$B$49,,0)</f>
        <v>Rob</v>
      </c>
      <c r="J85" t="str">
        <f>_xlfn.XLOOKUP(D85,products!$A$1:$A$49,products!$C$1:$C$49,,0)</f>
        <v>D</v>
      </c>
      <c r="K85" s="4">
        <f>_xlfn.XLOOKUP(orders!D85,products!$A$1:$A$49,products!$D$1:$D$49,,0)</f>
        <v>2.5</v>
      </c>
      <c r="L85" s="5">
        <f>_xlfn.XLOOKUP(D85,products!$A$1:$A$49,products!$E$1:$E$49,,0)</f>
        <v>20.584999999999997</v>
      </c>
      <c r="M85" s="5">
        <f>orders!L85*orders!E85</f>
        <v>82.339999999999989</v>
      </c>
      <c r="N85" t="str" cm="1">
        <f t="array" ref="N85">_xlfn.IFS(I85="Rob","Robusta",I85="Exc","Excelsa",I85="Ara","Arabica",I85="Lib","Liberica",I85="","")</f>
        <v>Robusta</v>
      </c>
      <c r="O85" t="str" cm="1">
        <f t="array" ref="O85">_xlfn.IFS(J85="M","Medium",J85="L","Light",J85="D","Dark",J85="","")</f>
        <v>Dark</v>
      </c>
      <c r="P85" t="str">
        <f>_xlfn.XLOOKUP(Table1[[#This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_xlfn.XLOOKUP(orders!C86,customers!$A$1:$A$1001,customers!$G$1:$G$1001,,0)</f>
        <v>United States</v>
      </c>
      <c r="I86" t="str">
        <f>_xlfn.XLOOKUP(D86,products!$A$1:$A$49,products!$B$1:$B$49,,0)</f>
        <v>Lib</v>
      </c>
      <c r="J86" t="str">
        <f>_xlfn.XLOOKUP(D86,products!$A$1:$A$49,products!$C$1:$C$49,,0)</f>
        <v>L</v>
      </c>
      <c r="K86" s="4">
        <f>_xlfn.XLOOKUP(orders!D86,products!$A$1:$A$49,products!$D$1:$D$49,,0)</f>
        <v>0.5</v>
      </c>
      <c r="L86" s="5">
        <f>_xlfn.XLOOKUP(D86,products!$A$1:$A$49,products!$E$1:$E$49,,0)</f>
        <v>9.51</v>
      </c>
      <c r="M86" s="5">
        <f>orders!L86*orders!E86</f>
        <v>9.51</v>
      </c>
      <c r="N86" t="str" cm="1">
        <f t="array" ref="N86">_xlfn.IFS(I86="Rob","Robusta",I86="Exc","Excelsa",I86="Ara","Arabica",I86="Lib","Liberica",I86="","")</f>
        <v>Liberica</v>
      </c>
      <c r="O86" t="str" cm="1">
        <f t="array" ref="O86">_xlfn.IFS(J86="M","Medium",J86="L","Light",J86="D","Dark",J86="","")</f>
        <v>Light</v>
      </c>
      <c r="P86" t="str">
        <f>_xlfn.XLOOKUP(Table1[[#This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_xlfn.XLOOKUP(orders!C87,customers!$A$1:$A$1001,customers!$G$1:$G$1001,,0)</f>
        <v>United States</v>
      </c>
      <c r="I87" t="str">
        <f>_xlfn.XLOOKUP(D87,products!$A$1:$A$49,products!$B$1:$B$49,,0)</f>
        <v>Ara</v>
      </c>
      <c r="J87" t="str">
        <f>_xlfn.XLOOKUP(D87,products!$A$1:$A$49,products!$C$1:$C$49,,0)</f>
        <v>L</v>
      </c>
      <c r="K87" s="4">
        <f>_xlfn.XLOOKUP(orders!D87,products!$A$1:$A$49,products!$D$1:$D$49,,0)</f>
        <v>2.5</v>
      </c>
      <c r="L87" s="5">
        <f>_xlfn.XLOOKUP(D87,products!$A$1:$A$49,products!$E$1:$E$49,,0)</f>
        <v>29.784999999999997</v>
      </c>
      <c r="M87" s="5">
        <f>orders!L87*orders!E87</f>
        <v>89.35499999999999</v>
      </c>
      <c r="N87" t="str" cm="1">
        <f t="array" ref="N87">_xlfn.IFS(I87="Rob","Robusta",I87="Exc","Excelsa",I87="Ara","Arabica",I87="Lib","Liberica",I87="","")</f>
        <v>Arabica</v>
      </c>
      <c r="O87" t="str" cm="1">
        <f t="array" ref="O87">_xlfn.IFS(J87="M","Medium",J87="L","Light",J87="D","Dark",J87="","")</f>
        <v>Light</v>
      </c>
      <c r="P87" t="str">
        <f>_xlfn.XLOOKUP(Table1[[#This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_xlfn.XLOOKUP(orders!C88,customers!$A$1:$A$1001,customers!$G$1:$G$1001,,0)</f>
        <v>United States</v>
      </c>
      <c r="I88" t="str">
        <f>_xlfn.XLOOKUP(D88,products!$A$1:$A$49,products!$B$1:$B$49,,0)</f>
        <v>Ara</v>
      </c>
      <c r="J88" t="str">
        <f>_xlfn.XLOOKUP(D88,products!$A$1:$A$49,products!$C$1:$C$49,,0)</f>
        <v>D</v>
      </c>
      <c r="K88" s="4">
        <f>_xlfn.XLOOKUP(orders!D88,products!$A$1:$A$49,products!$D$1:$D$49,,0)</f>
        <v>0.2</v>
      </c>
      <c r="L88" s="5">
        <f>_xlfn.XLOOKUP(D88,products!$A$1:$A$49,products!$E$1:$E$49,,0)</f>
        <v>2.9849999999999999</v>
      </c>
      <c r="M88" s="5">
        <f>orders!L88*orders!E88</f>
        <v>11.94</v>
      </c>
      <c r="N88" t="str" cm="1">
        <f t="array" ref="N88">_xlfn.IFS(I88="Rob","Robusta",I88="Exc","Excelsa",I88="Ara","Arabica",I88="Lib","Liberica",I88="","")</f>
        <v>Arabica</v>
      </c>
      <c r="O88" t="str" cm="1">
        <f t="array" ref="O88">_xlfn.IFS(J88="M","Medium",J88="L","Light",J88="D","Dark",J88="","")</f>
        <v>Dark</v>
      </c>
      <c r="P88" t="str">
        <f>_xlfn.XLOOKUP(Table1[[#This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_xlfn.XLOOKUP(orders!C89,customers!$A$1:$A$1001,customers!$G$1:$G$1001,,0)</f>
        <v>United States</v>
      </c>
      <c r="I89" t="str">
        <f>_xlfn.XLOOKUP(D89,products!$A$1:$A$49,products!$B$1:$B$49,,0)</f>
        <v>Ara</v>
      </c>
      <c r="J89" t="str">
        <f>_xlfn.XLOOKUP(D89,products!$A$1:$A$49,products!$C$1:$C$49,,0)</f>
        <v>M</v>
      </c>
      <c r="K89" s="4">
        <f>_xlfn.XLOOKUP(orders!D89,products!$A$1:$A$49,products!$D$1:$D$49,,0)</f>
        <v>1</v>
      </c>
      <c r="L89" s="5">
        <f>_xlfn.XLOOKUP(D89,products!$A$1:$A$49,products!$E$1:$E$49,,0)</f>
        <v>11.25</v>
      </c>
      <c r="M89" s="5">
        <f>orders!L89*orders!E89</f>
        <v>33.75</v>
      </c>
      <c r="N89" t="str" cm="1">
        <f t="array" ref="N89">_xlfn.IFS(I89="Rob","Robusta",I89="Exc","Excelsa",I89="Ara","Arabica",I89="Lib","Liberica",I89="","")</f>
        <v>Arabica</v>
      </c>
      <c r="O89" t="str" cm="1">
        <f t="array" ref="O89">_xlfn.IFS(J89="M","Medium",J89="L","Light",J89="D","Dark",J89="","")</f>
        <v>Medium</v>
      </c>
      <c r="P89" t="str">
        <f>_xlfn.XLOOKUP(Table1[[#This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_xlfn.XLOOKUP(orders!C90,customers!$A$1:$A$1001,customers!$G$1:$G$1001,,0)</f>
        <v>United States</v>
      </c>
      <c r="I90" t="str">
        <f>_xlfn.XLOOKUP(D90,products!$A$1:$A$49,products!$B$1:$B$49,,0)</f>
        <v>Rob</v>
      </c>
      <c r="J90" t="str">
        <f>_xlfn.XLOOKUP(D90,products!$A$1:$A$49,products!$C$1:$C$49,,0)</f>
        <v>L</v>
      </c>
      <c r="K90" s="4">
        <f>_xlfn.XLOOKUP(orders!D90,products!$A$1:$A$49,products!$D$1:$D$49,,0)</f>
        <v>1</v>
      </c>
      <c r="L90" s="5">
        <f>_xlfn.XLOOKUP(D90,products!$A$1:$A$49,products!$E$1:$E$49,,0)</f>
        <v>11.95</v>
      </c>
      <c r="M90" s="5">
        <f>orders!L90*orders!E90</f>
        <v>35.849999999999994</v>
      </c>
      <c r="N90" t="str" cm="1">
        <f t="array" ref="N90">_xlfn.IFS(I90="Rob","Robusta",I90="Exc","Excelsa",I90="Ara","Arabica",I90="Lib","Liberica",I90="","")</f>
        <v>Robusta</v>
      </c>
      <c r="O90" t="str" cm="1">
        <f t="array" ref="O90">_xlfn.IFS(J90="M","Medium",J90="L","Light",J90="D","Dark",J90="","")</f>
        <v>Light</v>
      </c>
      <c r="P90" t="str">
        <f>_xlfn.XLOOKUP(Table1[[#This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_xlfn.XLOOKUP(orders!C91,customers!$A$1:$A$1001,customers!$G$1:$G$1001,,0)</f>
        <v>United States</v>
      </c>
      <c r="I91" t="str">
        <f>_xlfn.XLOOKUP(D91,products!$A$1:$A$49,products!$B$1:$B$49,,0)</f>
        <v>Ara</v>
      </c>
      <c r="J91" t="str">
        <f>_xlfn.XLOOKUP(D91,products!$A$1:$A$49,products!$C$1:$C$49,,0)</f>
        <v>L</v>
      </c>
      <c r="K91" s="4">
        <f>_xlfn.XLOOKUP(orders!D91,products!$A$1:$A$49,products!$D$1:$D$49,,0)</f>
        <v>1</v>
      </c>
      <c r="L91" s="5">
        <f>_xlfn.XLOOKUP(D91,products!$A$1:$A$49,products!$E$1:$E$49,,0)</f>
        <v>12.95</v>
      </c>
      <c r="M91" s="5">
        <f>orders!L91*orders!E91</f>
        <v>77.699999999999989</v>
      </c>
      <c r="N91" t="str" cm="1">
        <f t="array" ref="N91">_xlfn.IFS(I91="Rob","Robusta",I91="Exc","Excelsa",I91="Ara","Arabica",I91="Lib","Liberica",I91="","")</f>
        <v>Arabica</v>
      </c>
      <c r="O91" t="str" cm="1">
        <f t="array" ref="O91">_xlfn.IFS(J91="M","Medium",J91="L","Light",J91="D","Dark",J91="","")</f>
        <v>Light</v>
      </c>
      <c r="P91" t="str">
        <f>_xlfn.XLOOKUP(Table1[[#This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_xlfn.XLOOKUP(orders!C92,customers!$A$1:$A$1001,customers!$G$1:$G$1001,,0)</f>
        <v>Ireland</v>
      </c>
      <c r="I92" t="str">
        <f>_xlfn.XLOOKUP(D92,products!$A$1:$A$49,products!$B$1:$B$49,,0)</f>
        <v>Ara</v>
      </c>
      <c r="J92" t="str">
        <f>_xlfn.XLOOKUP(D92,products!$A$1:$A$49,products!$C$1:$C$49,,0)</f>
        <v>L</v>
      </c>
      <c r="K92" s="4">
        <f>_xlfn.XLOOKUP(orders!D92,products!$A$1:$A$49,products!$D$1:$D$49,,0)</f>
        <v>1</v>
      </c>
      <c r="L92" s="5">
        <f>_xlfn.XLOOKUP(D92,products!$A$1:$A$49,products!$E$1:$E$49,,0)</f>
        <v>12.95</v>
      </c>
      <c r="M92" s="5">
        <f>orders!L92*orders!E92</f>
        <v>51.8</v>
      </c>
      <c r="N92" t="str" cm="1">
        <f t="array" ref="N92">_xlfn.IFS(I92="Rob","Robusta",I92="Exc","Excelsa",I92="Ara","Arabica",I92="Lib","Liberica",I92="","")</f>
        <v>Arabica</v>
      </c>
      <c r="O92" t="str" cm="1">
        <f t="array" ref="O92">_xlfn.IFS(J92="M","Medium",J92="L","Light",J92="D","Dark",J92="","")</f>
        <v>Light</v>
      </c>
      <c r="P92" t="str">
        <f>_xlfn.XLOOKUP(Table1[[#This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_xlfn.XLOOKUP(orders!C93,customers!$A$1:$A$1001,customers!$G$1:$G$1001,,0)</f>
        <v>United States</v>
      </c>
      <c r="I93" t="str">
        <f>_xlfn.XLOOKUP(D93,products!$A$1:$A$49,products!$B$1:$B$49,,0)</f>
        <v>Ara</v>
      </c>
      <c r="J93" t="str">
        <f>_xlfn.XLOOKUP(D93,products!$A$1:$A$49,products!$C$1:$C$49,,0)</f>
        <v>M</v>
      </c>
      <c r="K93" s="4">
        <f>_xlfn.XLOOKUP(orders!D93,products!$A$1:$A$49,products!$D$1:$D$49,,0)</f>
        <v>2.5</v>
      </c>
      <c r="L93" s="5">
        <f>_xlfn.XLOOKUP(D93,products!$A$1:$A$49,products!$E$1:$E$49,,0)</f>
        <v>25.874999999999996</v>
      </c>
      <c r="M93" s="5">
        <f>orders!L93*orders!E93</f>
        <v>103.49999999999999</v>
      </c>
      <c r="N93" t="str" cm="1">
        <f t="array" ref="N93">_xlfn.IFS(I93="Rob","Robusta",I93="Exc","Excelsa",I93="Ara","Arabica",I93="Lib","Liberica",I93="","")</f>
        <v>Arabica</v>
      </c>
      <c r="O93" t="str" cm="1">
        <f t="array" ref="O93">_xlfn.IFS(J93="M","Medium",J93="L","Light",J93="D","Dark",J93="","")</f>
        <v>Medium</v>
      </c>
      <c r="P93" t="str">
        <f>_xlfn.XLOOKUP(Table1[[#This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_xlfn.XLOOKUP(orders!C94,customers!$A$1:$A$1001,customers!$G$1:$G$1001,,0)</f>
        <v>United States</v>
      </c>
      <c r="I94" t="str">
        <f>_xlfn.XLOOKUP(D94,products!$A$1:$A$49,products!$B$1:$B$49,,0)</f>
        <v>Exc</v>
      </c>
      <c r="J94" t="str">
        <f>_xlfn.XLOOKUP(D94,products!$A$1:$A$49,products!$C$1:$C$49,,0)</f>
        <v>L</v>
      </c>
      <c r="K94" s="4">
        <f>_xlfn.XLOOKUP(orders!D94,products!$A$1:$A$49,products!$D$1:$D$49,,0)</f>
        <v>1</v>
      </c>
      <c r="L94" s="5">
        <f>_xlfn.XLOOKUP(D94,products!$A$1:$A$49,products!$E$1:$E$49,,0)</f>
        <v>14.85</v>
      </c>
      <c r="M94" s="5">
        <f>orders!L94*orders!E94</f>
        <v>44.55</v>
      </c>
      <c r="N94" t="str" cm="1">
        <f t="array" ref="N94">_xlfn.IFS(I94="Rob","Robusta",I94="Exc","Excelsa",I94="Ara","Arabica",I94="Lib","Liberica",I94="","")</f>
        <v>Excelsa</v>
      </c>
      <c r="O94" t="str" cm="1">
        <f t="array" ref="O94">_xlfn.IFS(J94="M","Medium",J94="L","Light",J94="D","Dark",J94="","")</f>
        <v>Light</v>
      </c>
      <c r="P94" t="str">
        <f>_xlfn.XLOOKUP(Table1[[#This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_xlfn.XLOOKUP(orders!C95,customers!$A$1:$A$1001,customers!$G$1:$G$1001,,0)</f>
        <v>United Kingdom</v>
      </c>
      <c r="I95" t="str">
        <f>_xlfn.XLOOKUP(D95,products!$A$1:$A$49,products!$B$1:$B$49,,0)</f>
        <v>Exc</v>
      </c>
      <c r="J95" t="str">
        <f>_xlfn.XLOOKUP(D95,products!$A$1:$A$49,products!$C$1:$C$49,,0)</f>
        <v>L</v>
      </c>
      <c r="K95" s="4">
        <f>_xlfn.XLOOKUP(orders!D95,products!$A$1:$A$49,products!$D$1:$D$49,,0)</f>
        <v>0.5</v>
      </c>
      <c r="L95" s="5">
        <f>_xlfn.XLOOKUP(D95,products!$A$1:$A$49,products!$E$1:$E$49,,0)</f>
        <v>8.91</v>
      </c>
      <c r="M95" s="5">
        <f>orders!L95*orders!E95</f>
        <v>35.64</v>
      </c>
      <c r="N95" t="str" cm="1">
        <f t="array" ref="N95">_xlfn.IFS(I95="Rob","Robusta",I95="Exc","Excelsa",I95="Ara","Arabica",I95="Lib","Liberica",I95="","")</f>
        <v>Excelsa</v>
      </c>
      <c r="O95" t="str" cm="1">
        <f t="array" ref="O95">_xlfn.IFS(J95="M","Medium",J95="L","Light",J95="D","Dark",J95="","")</f>
        <v>Light</v>
      </c>
      <c r="P95" t="str">
        <f>_xlfn.XLOOKUP(Table1[[#This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_xlfn.XLOOKUP(orders!C96,customers!$A$1:$A$1001,customers!$G$1:$G$1001,,0)</f>
        <v>Ireland</v>
      </c>
      <c r="I96" t="str">
        <f>_xlfn.XLOOKUP(D96,products!$A$1:$A$49,products!$B$1:$B$49,,0)</f>
        <v>Ara</v>
      </c>
      <c r="J96" t="str">
        <f>_xlfn.XLOOKUP(D96,products!$A$1:$A$49,products!$C$1:$C$49,,0)</f>
        <v>D</v>
      </c>
      <c r="K96" s="4">
        <f>_xlfn.XLOOKUP(orders!D96,products!$A$1:$A$49,products!$D$1:$D$49,,0)</f>
        <v>0.2</v>
      </c>
      <c r="L96" s="5">
        <f>_xlfn.XLOOKUP(D96,products!$A$1:$A$49,products!$E$1:$E$49,,0)</f>
        <v>2.9849999999999999</v>
      </c>
      <c r="M96" s="5">
        <f>orders!L96*orders!E96</f>
        <v>17.91</v>
      </c>
      <c r="N96" t="str" cm="1">
        <f t="array" ref="N96">_xlfn.IFS(I96="Rob","Robusta",I96="Exc","Excelsa",I96="Ara","Arabica",I96="Lib","Liberica",I96="","")</f>
        <v>Arabica</v>
      </c>
      <c r="O96" t="str" cm="1">
        <f t="array" ref="O96">_xlfn.IFS(J96="M","Medium",J96="L","Light",J96="D","Dark",J96="","")</f>
        <v>Dark</v>
      </c>
      <c r="P96" t="str">
        <f>_xlfn.XLOOKUP(Table1[[#This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_xlfn.XLOOKUP(orders!C97,customers!$A$1:$A$1001,customers!$G$1:$G$1001,,0)</f>
        <v>United States</v>
      </c>
      <c r="I97" t="str">
        <f>_xlfn.XLOOKUP(D97,products!$A$1:$A$49,products!$B$1:$B$49,,0)</f>
        <v>Ara</v>
      </c>
      <c r="J97" t="str">
        <f>_xlfn.XLOOKUP(D97,products!$A$1:$A$49,products!$C$1:$C$49,,0)</f>
        <v>M</v>
      </c>
      <c r="K97" s="4">
        <f>_xlfn.XLOOKUP(orders!D97,products!$A$1:$A$49,products!$D$1:$D$49,,0)</f>
        <v>2.5</v>
      </c>
      <c r="L97" s="5">
        <f>_xlfn.XLOOKUP(D97,products!$A$1:$A$49,products!$E$1:$E$49,,0)</f>
        <v>25.874999999999996</v>
      </c>
      <c r="M97" s="5">
        <f>orders!L97*orders!E97</f>
        <v>155.24999999999997</v>
      </c>
      <c r="N97" t="str" cm="1">
        <f t="array" ref="N97">_xlfn.IFS(I97="Rob","Robusta",I97="Exc","Excelsa",I97="Ara","Arabica",I97="Lib","Liberica",I97="","")</f>
        <v>Arabica</v>
      </c>
      <c r="O97" t="str" cm="1">
        <f t="array" ref="O97">_xlfn.IFS(J97="M","Medium",J97="L","Light",J97="D","Dark",J97="","")</f>
        <v>Medium</v>
      </c>
      <c r="P97" t="str">
        <f>_xlfn.XLOOKUP(Table1[[#This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_xlfn.XLOOKUP(orders!C98,customers!$A$1:$A$1001,customers!$G$1:$G$1001,,0)</f>
        <v>United States</v>
      </c>
      <c r="I98" t="str">
        <f>_xlfn.XLOOKUP(D98,products!$A$1:$A$49,products!$B$1:$B$49,,0)</f>
        <v>Ara</v>
      </c>
      <c r="J98" t="str">
        <f>_xlfn.XLOOKUP(D98,products!$A$1:$A$49,products!$C$1:$C$49,,0)</f>
        <v>D</v>
      </c>
      <c r="K98" s="4">
        <f>_xlfn.XLOOKUP(orders!D98,products!$A$1:$A$49,products!$D$1:$D$49,,0)</f>
        <v>0.2</v>
      </c>
      <c r="L98" s="5">
        <f>_xlfn.XLOOKUP(D98,products!$A$1:$A$49,products!$E$1:$E$49,,0)</f>
        <v>2.9849999999999999</v>
      </c>
      <c r="M98" s="5">
        <f>orders!L98*orders!E98</f>
        <v>5.97</v>
      </c>
      <c r="N98" t="str" cm="1">
        <f t="array" ref="N98">_xlfn.IFS(I98="Rob","Robusta",I98="Exc","Excelsa",I98="Ara","Arabica",I98="Lib","Liberica",I98="","")</f>
        <v>Arabica</v>
      </c>
      <c r="O98" t="str" cm="1">
        <f t="array" ref="O98">_xlfn.IFS(J98="M","Medium",J98="L","Light",J98="D","Dark",J98="","")</f>
        <v>Dark</v>
      </c>
      <c r="P98" t="str">
        <f>_xlfn.XLOOKUP(Table1[[#This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_xlfn.XLOOKUP(orders!C99,customers!$A$1:$A$1001,customers!$G$1:$G$1001,,0)</f>
        <v>United States</v>
      </c>
      <c r="I99" t="str">
        <f>_xlfn.XLOOKUP(D99,products!$A$1:$A$49,products!$B$1:$B$49,,0)</f>
        <v>Ara</v>
      </c>
      <c r="J99" t="str">
        <f>_xlfn.XLOOKUP(D99,products!$A$1:$A$49,products!$C$1:$C$49,,0)</f>
        <v>M</v>
      </c>
      <c r="K99" s="4">
        <f>_xlfn.XLOOKUP(orders!D99,products!$A$1:$A$49,products!$D$1:$D$49,,0)</f>
        <v>0.5</v>
      </c>
      <c r="L99" s="5">
        <f>_xlfn.XLOOKUP(D99,products!$A$1:$A$49,products!$E$1:$E$49,,0)</f>
        <v>6.75</v>
      </c>
      <c r="M99" s="5">
        <f>orders!L99*orders!E99</f>
        <v>13.5</v>
      </c>
      <c r="N99" t="str" cm="1">
        <f t="array" ref="N99">_xlfn.IFS(I99="Rob","Robusta",I99="Exc","Excelsa",I99="Ara","Arabica",I99="Lib","Liberica",I99="","")</f>
        <v>Arabica</v>
      </c>
      <c r="O99" t="str" cm="1">
        <f t="array" ref="O99">_xlfn.IFS(J99="M","Medium",J99="L","Light",J99="D","Dark",J99="","")</f>
        <v>Medium</v>
      </c>
      <c r="P99" t="str">
        <f>_xlfn.XLOOKUP(Table1[[#This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_xlfn.XLOOKUP(orders!C100,customers!$A$1:$A$1001,customers!$G$1:$G$1001,,0)</f>
        <v>Ireland</v>
      </c>
      <c r="I100" t="str">
        <f>_xlfn.XLOOKUP(D100,products!$A$1:$A$49,products!$B$1:$B$49,,0)</f>
        <v>Ara</v>
      </c>
      <c r="J100" t="str">
        <f>_xlfn.XLOOKUP(D100,products!$A$1:$A$49,products!$C$1:$C$49,,0)</f>
        <v>D</v>
      </c>
      <c r="K100" s="4">
        <f>_xlfn.XLOOKUP(orders!D100,products!$A$1:$A$49,products!$D$1:$D$49,,0)</f>
        <v>0.2</v>
      </c>
      <c r="L100" s="5">
        <f>_xlfn.XLOOKUP(D100,products!$A$1:$A$49,products!$E$1:$E$49,,0)</f>
        <v>2.9849999999999999</v>
      </c>
      <c r="M100" s="5">
        <f>orders!L100*orders!E100</f>
        <v>2.9849999999999999</v>
      </c>
      <c r="N100" t="str" cm="1">
        <f t="array" ref="N100">_xlfn.IFS(I100="Rob","Robusta",I100="Exc","Excelsa",I100="Ara","Arabica",I100="Lib","Liberica",I100="","")</f>
        <v>Arabica</v>
      </c>
      <c r="O100" t="str" cm="1">
        <f t="array" ref="O100">_xlfn.IFS(J100="M","Medium",J100="L","Light",J100="D","Dark",J100="","")</f>
        <v>Dark</v>
      </c>
      <c r="P100" t="str">
        <f>_xlfn.XLOOKUP(Table1[[#This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_xlfn.XLOOKUP(orders!C101,customers!$A$1:$A$1001,customers!$G$1:$G$1001,,0)</f>
        <v>United States</v>
      </c>
      <c r="I101" t="str">
        <f>_xlfn.XLOOKUP(D101,products!$A$1:$A$49,products!$B$1:$B$49,,0)</f>
        <v>Lib</v>
      </c>
      <c r="J101" t="str">
        <f>_xlfn.XLOOKUP(D101,products!$A$1:$A$49,products!$C$1:$C$49,,0)</f>
        <v>M</v>
      </c>
      <c r="K101" s="4">
        <f>_xlfn.XLOOKUP(orders!D101,products!$A$1:$A$49,products!$D$1:$D$49,,0)</f>
        <v>0.2</v>
      </c>
      <c r="L101" s="5">
        <f>_xlfn.XLOOKUP(D101,products!$A$1:$A$49,products!$E$1:$E$49,,0)</f>
        <v>4.3650000000000002</v>
      </c>
      <c r="M101" s="5">
        <f>orders!L101*orders!E101</f>
        <v>13.095000000000001</v>
      </c>
      <c r="N101" t="str" cm="1">
        <f t="array" ref="N101">_xlfn.IFS(I101="Rob","Robusta",I101="Exc","Excelsa",I101="Ara","Arabica",I101="Lib","Liberica",I101="","")</f>
        <v>Liberica</v>
      </c>
      <c r="O101" t="str" cm="1">
        <f t="array" ref="O101">_xlfn.IFS(J101="M","Medium",J101="L","Light",J101="D","Dark",J101="","")</f>
        <v>Medium</v>
      </c>
      <c r="P101" t="str">
        <f>_xlfn.XLOOKUP(Table1[[#This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_xlfn.XLOOKUP(orders!C102,customers!$A$1:$A$1001,customers!$G$1:$G$1001,,0)</f>
        <v>United States</v>
      </c>
      <c r="I102" t="str">
        <f>_xlfn.XLOOKUP(D102,products!$A$1:$A$49,products!$B$1:$B$49,,0)</f>
        <v>Ara</v>
      </c>
      <c r="J102" t="str">
        <f>_xlfn.XLOOKUP(D102,products!$A$1:$A$49,products!$C$1:$C$49,,0)</f>
        <v>L</v>
      </c>
      <c r="K102" s="4">
        <f>_xlfn.XLOOKUP(orders!D102,products!$A$1:$A$49,products!$D$1:$D$49,,0)</f>
        <v>0.2</v>
      </c>
      <c r="L102" s="5">
        <f>_xlfn.XLOOKUP(D102,products!$A$1:$A$49,products!$E$1:$E$49,,0)</f>
        <v>3.8849999999999998</v>
      </c>
      <c r="M102" s="5">
        <f>orders!L102*orders!E102</f>
        <v>7.77</v>
      </c>
      <c r="N102" t="str" cm="1">
        <f t="array" ref="N102">_xlfn.IFS(I102="Rob","Robusta",I102="Exc","Excelsa",I102="Ara","Arabica",I102="Lib","Liberica",I102="","")</f>
        <v>Arabica</v>
      </c>
      <c r="O102" t="str" cm="1">
        <f t="array" ref="O102">_xlfn.IFS(J102="M","Medium",J102="L","Light",J102="D","Dark",J102="","")</f>
        <v>Light</v>
      </c>
      <c r="P102" t="str">
        <f>_xlfn.XLOOKUP(Table1[[#This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_xlfn.XLOOKUP(orders!C103,customers!$A$1:$A$1001,customers!$G$1:$G$1001,,0)</f>
        <v>Ireland</v>
      </c>
      <c r="I103" t="str">
        <f>_xlfn.XLOOKUP(D103,products!$A$1:$A$49,products!$B$1:$B$49,,0)</f>
        <v>Lib</v>
      </c>
      <c r="J103" t="str">
        <f>_xlfn.XLOOKUP(D103,products!$A$1:$A$49,products!$C$1:$C$49,,0)</f>
        <v>D</v>
      </c>
      <c r="K103" s="4">
        <f>_xlfn.XLOOKUP(orders!D103,products!$A$1:$A$49,products!$D$1:$D$49,,0)</f>
        <v>2.5</v>
      </c>
      <c r="L103" s="5">
        <f>_xlfn.XLOOKUP(D103,products!$A$1:$A$49,products!$E$1:$E$49,,0)</f>
        <v>29.784999999999997</v>
      </c>
      <c r="M103" s="5">
        <f>orders!L103*orders!E103</f>
        <v>148.92499999999998</v>
      </c>
      <c r="N103" t="str" cm="1">
        <f t="array" ref="N103">_xlfn.IFS(I103="Rob","Robusta",I103="Exc","Excelsa",I103="Ara","Arabica",I103="Lib","Liberica",I103="","")</f>
        <v>Liberica</v>
      </c>
      <c r="O103" t="str" cm="1">
        <f t="array" ref="O103">_xlfn.IFS(J103="M","Medium",J103="L","Light",J103="D","Dark",J103="","")</f>
        <v>Dark</v>
      </c>
      <c r="P103" t="str">
        <f>_xlfn.XLOOKUP(Table1[[#This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_xlfn.XLOOKUP(orders!C104,customers!$A$1:$A$1001,customers!$G$1:$G$1001,,0)</f>
        <v>Ireland</v>
      </c>
      <c r="I104" t="str">
        <f>_xlfn.XLOOKUP(D104,products!$A$1:$A$49,products!$B$1:$B$49,,0)</f>
        <v>Lib</v>
      </c>
      <c r="J104" t="str">
        <f>_xlfn.XLOOKUP(D104,products!$A$1:$A$49,products!$C$1:$C$49,,0)</f>
        <v>D</v>
      </c>
      <c r="K104" s="4">
        <f>_xlfn.XLOOKUP(orders!D104,products!$A$1:$A$49,products!$D$1:$D$49,,0)</f>
        <v>1</v>
      </c>
      <c r="L104" s="5">
        <f>_xlfn.XLOOKUP(D104,products!$A$1:$A$49,products!$E$1:$E$49,,0)</f>
        <v>12.95</v>
      </c>
      <c r="M104" s="5">
        <f>orders!L104*orders!E104</f>
        <v>38.849999999999994</v>
      </c>
      <c r="N104" t="str" cm="1">
        <f t="array" ref="N104">_xlfn.IFS(I104="Rob","Robusta",I104="Exc","Excelsa",I104="Ara","Arabica",I104="Lib","Liberica",I104="","")</f>
        <v>Liberica</v>
      </c>
      <c r="O104" t="str" cm="1">
        <f t="array" ref="O104">_xlfn.IFS(J104="M","Medium",J104="L","Light",J104="D","Dark",J104="","")</f>
        <v>Dark</v>
      </c>
      <c r="P104" t="str">
        <f>_xlfn.XLOOKUP(Table1[[#This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_xlfn.XLOOKUP(orders!C105,customers!$A$1:$A$1001,customers!$G$1:$G$1001,,0)</f>
        <v>United States</v>
      </c>
      <c r="I105" t="str">
        <f>_xlfn.XLOOKUP(D105,products!$A$1:$A$49,products!$B$1:$B$49,,0)</f>
        <v>Rob</v>
      </c>
      <c r="J105" t="str">
        <f>_xlfn.XLOOKUP(D105,products!$A$1:$A$49,products!$C$1:$C$49,,0)</f>
        <v>M</v>
      </c>
      <c r="K105" s="4">
        <f>_xlfn.XLOOKUP(orders!D105,products!$A$1:$A$49,products!$D$1:$D$49,,0)</f>
        <v>0.2</v>
      </c>
      <c r="L105" s="5">
        <f>_xlfn.XLOOKUP(D105,products!$A$1:$A$49,products!$E$1:$E$49,,0)</f>
        <v>2.9849999999999999</v>
      </c>
      <c r="M105" s="5">
        <f>orders!L105*orders!E105</f>
        <v>11.94</v>
      </c>
      <c r="N105" t="str" cm="1">
        <f t="array" ref="N105">_xlfn.IFS(I105="Rob","Robusta",I105="Exc","Excelsa",I105="Ara","Arabica",I105="Lib","Liberica",I105="","")</f>
        <v>Robusta</v>
      </c>
      <c r="O105" t="str" cm="1">
        <f t="array" ref="O105">_xlfn.IFS(J105="M","Medium",J105="L","Light",J105="D","Dark",J105="","")</f>
        <v>Medium</v>
      </c>
      <c r="P105" t="str">
        <f>_xlfn.XLOOKUP(Table1[[#This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_xlfn.XLOOKUP(orders!C106,customers!$A$1:$A$1001,customers!$G$1:$G$1001,,0)</f>
        <v>United States</v>
      </c>
      <c r="I106" t="str">
        <f>_xlfn.XLOOKUP(D106,products!$A$1:$A$49,products!$B$1:$B$49,,0)</f>
        <v>Lib</v>
      </c>
      <c r="J106" t="str">
        <f>_xlfn.XLOOKUP(D106,products!$A$1:$A$49,products!$C$1:$C$49,,0)</f>
        <v>M</v>
      </c>
      <c r="K106" s="4">
        <f>_xlfn.XLOOKUP(orders!D106,products!$A$1:$A$49,products!$D$1:$D$49,,0)</f>
        <v>1</v>
      </c>
      <c r="L106" s="5">
        <f>_xlfn.XLOOKUP(D106,products!$A$1:$A$49,products!$E$1:$E$49,,0)</f>
        <v>14.55</v>
      </c>
      <c r="M106" s="5">
        <f>orders!L106*orders!E106</f>
        <v>87.300000000000011</v>
      </c>
      <c r="N106" t="str" cm="1">
        <f t="array" ref="N106">_xlfn.IFS(I106="Rob","Robusta",I106="Exc","Excelsa",I106="Ara","Arabica",I106="Lib","Liberica",I106="","")</f>
        <v>Liberica</v>
      </c>
      <c r="O106" t="str" cm="1">
        <f t="array" ref="O106">_xlfn.IFS(J106="M","Medium",J106="L","Light",J106="D","Dark",J106="","")</f>
        <v>Medium</v>
      </c>
      <c r="P106" t="str">
        <f>_xlfn.XLOOKUP(Table1[[#This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_xlfn.XLOOKUP(orders!C107,customers!$A$1:$A$1001,customers!$G$1:$G$1001,,0)</f>
        <v>United States</v>
      </c>
      <c r="I107" t="str">
        <f>_xlfn.XLOOKUP(D107,products!$A$1:$A$49,products!$B$1:$B$49,,0)</f>
        <v>Ara</v>
      </c>
      <c r="J107" t="str">
        <f>_xlfn.XLOOKUP(D107,products!$A$1:$A$49,products!$C$1:$C$49,,0)</f>
        <v>M</v>
      </c>
      <c r="K107" s="4">
        <f>_xlfn.XLOOKUP(orders!D107,products!$A$1:$A$49,products!$D$1:$D$49,,0)</f>
        <v>0.5</v>
      </c>
      <c r="L107" s="5">
        <f>_xlfn.XLOOKUP(D107,products!$A$1:$A$49,products!$E$1:$E$49,,0)</f>
        <v>6.75</v>
      </c>
      <c r="M107" s="5">
        <f>orders!L107*orders!E107</f>
        <v>40.5</v>
      </c>
      <c r="N107" t="str" cm="1">
        <f t="array" ref="N107">_xlfn.IFS(I107="Rob","Robusta",I107="Exc","Excelsa",I107="Ara","Arabica",I107="Lib","Liberica",I107="","")</f>
        <v>Arabica</v>
      </c>
      <c r="O107" t="str" cm="1">
        <f t="array" ref="O107">_xlfn.IFS(J107="M","Medium",J107="L","Light",J107="D","Dark",J107="","")</f>
        <v>Medium</v>
      </c>
      <c r="P107" t="str">
        <f>_xlfn.XLOOKUP(Table1[[#This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_xlfn.XLOOKUP(orders!C108,customers!$A$1:$A$1001,customers!$G$1:$G$1001,,0)</f>
        <v>United States</v>
      </c>
      <c r="I108" t="str">
        <f>_xlfn.XLOOKUP(D108,products!$A$1:$A$49,products!$B$1:$B$49,,0)</f>
        <v>Exc</v>
      </c>
      <c r="J108" t="str">
        <f>_xlfn.XLOOKUP(D108,products!$A$1:$A$49,products!$C$1:$C$49,,0)</f>
        <v>D</v>
      </c>
      <c r="K108" s="4">
        <f>_xlfn.XLOOKUP(orders!D108,products!$A$1:$A$49,products!$D$1:$D$49,,0)</f>
        <v>1</v>
      </c>
      <c r="L108" s="5">
        <f>_xlfn.XLOOKUP(D108,products!$A$1:$A$49,products!$E$1:$E$49,,0)</f>
        <v>12.15</v>
      </c>
      <c r="M108" s="5">
        <f>orders!L108*orders!E108</f>
        <v>24.3</v>
      </c>
      <c r="N108" t="str" cm="1">
        <f t="array" ref="N108">_xlfn.IFS(I108="Rob","Robusta",I108="Exc","Excelsa",I108="Ara","Arabica",I108="Lib","Liberica",I108="","")</f>
        <v>Excelsa</v>
      </c>
      <c r="O108" t="str" cm="1">
        <f t="array" ref="O108">_xlfn.IFS(J108="M","Medium",J108="L","Light",J108="D","Dark",J108="","")</f>
        <v>Dark</v>
      </c>
      <c r="P108" t="str">
        <f>_xlfn.XLOOKUP(Table1[[#This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_xlfn.XLOOKUP(orders!C109,customers!$A$1:$A$1001,customers!$G$1:$G$1001,,0)</f>
        <v>United States</v>
      </c>
      <c r="I109" t="str">
        <f>_xlfn.XLOOKUP(D109,products!$A$1:$A$49,products!$B$1:$B$49,,0)</f>
        <v>Rob</v>
      </c>
      <c r="J109" t="str">
        <f>_xlfn.XLOOKUP(D109,products!$A$1:$A$49,products!$C$1:$C$49,,0)</f>
        <v>M</v>
      </c>
      <c r="K109" s="4">
        <f>_xlfn.XLOOKUP(orders!D109,products!$A$1:$A$49,products!$D$1:$D$49,,0)</f>
        <v>0.5</v>
      </c>
      <c r="L109" s="5">
        <f>_xlfn.XLOOKUP(D109,products!$A$1:$A$49,products!$E$1:$E$49,,0)</f>
        <v>5.97</v>
      </c>
      <c r="M109" s="5">
        <f>orders!L109*orders!E109</f>
        <v>17.91</v>
      </c>
      <c r="N109" t="str" cm="1">
        <f t="array" ref="N109">_xlfn.IFS(I109="Rob","Robusta",I109="Exc","Excelsa",I109="Ara","Arabica",I109="Lib","Liberica",I109="","")</f>
        <v>Robusta</v>
      </c>
      <c r="O109" t="str" cm="1">
        <f t="array" ref="O109">_xlfn.IFS(J109="M","Medium",J109="L","Light",J109="D","Dark",J109="","")</f>
        <v>Medium</v>
      </c>
      <c r="P109" t="str">
        <f>_xlfn.XLOOKUP(Table1[[#This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_xlfn.XLOOKUP(orders!C110,customers!$A$1:$A$1001,customers!$G$1:$G$1001,,0)</f>
        <v>United States</v>
      </c>
      <c r="I110" t="str">
        <f>_xlfn.XLOOKUP(D110,products!$A$1:$A$49,products!$B$1:$B$49,,0)</f>
        <v>Ara</v>
      </c>
      <c r="J110" t="str">
        <f>_xlfn.XLOOKUP(D110,products!$A$1:$A$49,products!$C$1:$C$49,,0)</f>
        <v>M</v>
      </c>
      <c r="K110" s="4">
        <f>_xlfn.XLOOKUP(orders!D110,products!$A$1:$A$49,products!$D$1:$D$49,,0)</f>
        <v>0.5</v>
      </c>
      <c r="L110" s="5">
        <f>_xlfn.XLOOKUP(D110,products!$A$1:$A$49,products!$E$1:$E$49,,0)</f>
        <v>6.75</v>
      </c>
      <c r="M110" s="5">
        <f>orders!L110*orders!E110</f>
        <v>27</v>
      </c>
      <c r="N110" t="str" cm="1">
        <f t="array" ref="N110">_xlfn.IFS(I110="Rob","Robusta",I110="Exc","Excelsa",I110="Ara","Arabica",I110="Lib","Liberica",I110="","")</f>
        <v>Arabica</v>
      </c>
      <c r="O110" t="str" cm="1">
        <f t="array" ref="O110">_xlfn.IFS(J110="M","Medium",J110="L","Light",J110="D","Dark",J110="","")</f>
        <v>Medium</v>
      </c>
      <c r="P110" t="str">
        <f>_xlfn.XLOOKUP(Table1[[#This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_xlfn.XLOOKUP(orders!C111,customers!$A$1:$A$1001,customers!$G$1:$G$1001,,0)</f>
        <v>United States</v>
      </c>
      <c r="I111" t="str">
        <f>_xlfn.XLOOKUP(D111,products!$A$1:$A$49,products!$B$1:$B$49,,0)</f>
        <v>Lib</v>
      </c>
      <c r="J111" t="str">
        <f>_xlfn.XLOOKUP(D111,products!$A$1:$A$49,products!$C$1:$C$49,,0)</f>
        <v>D</v>
      </c>
      <c r="K111" s="4">
        <f>_xlfn.XLOOKUP(orders!D111,products!$A$1:$A$49,products!$D$1:$D$49,,0)</f>
        <v>0.5</v>
      </c>
      <c r="L111" s="5">
        <f>_xlfn.XLOOKUP(D111,products!$A$1:$A$49,products!$E$1:$E$49,,0)</f>
        <v>7.77</v>
      </c>
      <c r="M111" s="5">
        <f>orders!L111*orders!E111</f>
        <v>7.77</v>
      </c>
      <c r="N111" t="str" cm="1">
        <f t="array" ref="N111">_xlfn.IFS(I111="Rob","Robusta",I111="Exc","Excelsa",I111="Ara","Arabica",I111="Lib","Liberica",I111="","")</f>
        <v>Liberica</v>
      </c>
      <c r="O111" t="str" cm="1">
        <f t="array" ref="O111">_xlfn.IFS(J111="M","Medium",J111="L","Light",J111="D","Dark",J111="","")</f>
        <v>Dark</v>
      </c>
      <c r="P111" t="str">
        <f>_xlfn.XLOOKUP(Table1[[#This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_xlfn.XLOOKUP(orders!C112,customers!$A$1:$A$1001,customers!$G$1:$G$1001,,0)</f>
        <v>United States</v>
      </c>
      <c r="I112" t="str">
        <f>_xlfn.XLOOKUP(D112,products!$A$1:$A$49,products!$B$1:$B$49,,0)</f>
        <v>Exc</v>
      </c>
      <c r="J112" t="str">
        <f>_xlfn.XLOOKUP(D112,products!$A$1:$A$49,products!$C$1:$C$49,,0)</f>
        <v>L</v>
      </c>
      <c r="K112" s="4">
        <f>_xlfn.XLOOKUP(orders!D112,products!$A$1:$A$49,products!$D$1:$D$49,,0)</f>
        <v>0.2</v>
      </c>
      <c r="L112" s="5">
        <f>_xlfn.XLOOKUP(D112,products!$A$1:$A$49,products!$E$1:$E$49,,0)</f>
        <v>4.4550000000000001</v>
      </c>
      <c r="M112" s="5">
        <f>orders!L112*orders!E112</f>
        <v>13.365</v>
      </c>
      <c r="N112" t="str" cm="1">
        <f t="array" ref="N112">_xlfn.IFS(I112="Rob","Robusta",I112="Exc","Excelsa",I112="Ara","Arabica",I112="Lib","Liberica",I112="","")</f>
        <v>Excelsa</v>
      </c>
      <c r="O112" t="str" cm="1">
        <f t="array" ref="O112">_xlfn.IFS(J112="M","Medium",J112="L","Light",J112="D","Dark",J112="","")</f>
        <v>Light</v>
      </c>
      <c r="P112" t="str">
        <f>_xlfn.XLOOKUP(Table1[[#This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_xlfn.XLOOKUP(orders!C113,customers!$A$1:$A$1001,customers!$G$1:$G$1001,,0)</f>
        <v>United States</v>
      </c>
      <c r="I113" t="str">
        <f>_xlfn.XLOOKUP(D113,products!$A$1:$A$49,products!$B$1:$B$49,,0)</f>
        <v>Rob</v>
      </c>
      <c r="J113" t="str">
        <f>_xlfn.XLOOKUP(D113,products!$A$1:$A$49,products!$C$1:$C$49,,0)</f>
        <v>D</v>
      </c>
      <c r="K113" s="4">
        <f>_xlfn.XLOOKUP(orders!D113,products!$A$1:$A$49,products!$D$1:$D$49,,0)</f>
        <v>0.5</v>
      </c>
      <c r="L113" s="5">
        <f>_xlfn.XLOOKUP(D113,products!$A$1:$A$49,products!$E$1:$E$49,,0)</f>
        <v>5.3699999999999992</v>
      </c>
      <c r="M113" s="5">
        <f>orders!L113*orders!E113</f>
        <v>26.849999999999994</v>
      </c>
      <c r="N113" t="str" cm="1">
        <f t="array" ref="N113">_xlfn.IFS(I113="Rob","Robusta",I113="Exc","Excelsa",I113="Ara","Arabica",I113="Lib","Liberica",I113="","")</f>
        <v>Robusta</v>
      </c>
      <c r="O113" t="str" cm="1">
        <f t="array" ref="O113">_xlfn.IFS(J113="M","Medium",J113="L","Light",J113="D","Dark",J113="","")</f>
        <v>Dark</v>
      </c>
      <c r="P113" t="str">
        <f>_xlfn.XLOOKUP(Table1[[#This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_xlfn.XLOOKUP(orders!C114,customers!$A$1:$A$1001,customers!$G$1:$G$1001,,0)</f>
        <v>United States</v>
      </c>
      <c r="I114" t="str">
        <f>_xlfn.XLOOKUP(D114,products!$A$1:$A$49,products!$B$1:$B$49,,0)</f>
        <v>Ara</v>
      </c>
      <c r="J114" t="str">
        <f>_xlfn.XLOOKUP(D114,products!$A$1:$A$49,products!$C$1:$C$49,,0)</f>
        <v>M</v>
      </c>
      <c r="K114" s="4">
        <f>_xlfn.XLOOKUP(orders!D114,products!$A$1:$A$49,products!$D$1:$D$49,,0)</f>
        <v>1</v>
      </c>
      <c r="L114" s="5">
        <f>_xlfn.XLOOKUP(D114,products!$A$1:$A$49,products!$E$1:$E$49,,0)</f>
        <v>11.25</v>
      </c>
      <c r="M114" s="5">
        <f>orders!L114*orders!E114</f>
        <v>11.25</v>
      </c>
      <c r="N114" t="str" cm="1">
        <f t="array" ref="N114">_xlfn.IFS(I114="Rob","Robusta",I114="Exc","Excelsa",I114="Ara","Arabica",I114="Lib","Liberica",I114="","")</f>
        <v>Arabica</v>
      </c>
      <c r="O114" t="str" cm="1">
        <f t="array" ref="O114">_xlfn.IFS(J114="M","Medium",J114="L","Light",J114="D","Dark",J114="","")</f>
        <v>Medium</v>
      </c>
      <c r="P114" t="str">
        <f>_xlfn.XLOOKUP(Table1[[#This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_xlfn.XLOOKUP(orders!C115,customers!$A$1:$A$1001,customers!$G$1:$G$1001,,0)</f>
        <v>Ireland</v>
      </c>
      <c r="I115" t="str">
        <f>_xlfn.XLOOKUP(D115,products!$A$1:$A$49,products!$B$1:$B$49,,0)</f>
        <v>Lib</v>
      </c>
      <c r="J115" t="str">
        <f>_xlfn.XLOOKUP(D115,products!$A$1:$A$49,products!$C$1:$C$49,,0)</f>
        <v>M</v>
      </c>
      <c r="K115" s="4">
        <f>_xlfn.XLOOKUP(orders!D115,products!$A$1:$A$49,products!$D$1:$D$49,,0)</f>
        <v>1</v>
      </c>
      <c r="L115" s="5">
        <f>_xlfn.XLOOKUP(D115,products!$A$1:$A$49,products!$E$1:$E$49,,0)</f>
        <v>14.55</v>
      </c>
      <c r="M115" s="5">
        <f>orders!L115*orders!E115</f>
        <v>14.55</v>
      </c>
      <c r="N115" t="str" cm="1">
        <f t="array" ref="N115">_xlfn.IFS(I115="Rob","Robusta",I115="Exc","Excelsa",I115="Ara","Arabica",I115="Lib","Liberica",I115="","")</f>
        <v>Liberica</v>
      </c>
      <c r="O115" t="str" cm="1">
        <f t="array" ref="O115">_xlfn.IFS(J115="M","Medium",J115="L","Light",J115="D","Dark",J115="","")</f>
        <v>Medium</v>
      </c>
      <c r="P115" t="str">
        <f>_xlfn.XLOOKUP(Table1[[#This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_xlfn.XLOOKUP(orders!C116,customers!$A$1:$A$1001,customers!$G$1:$G$1001,,0)</f>
        <v>United States</v>
      </c>
      <c r="I116" t="str">
        <f>_xlfn.XLOOKUP(D116,products!$A$1:$A$49,products!$B$1:$B$49,,0)</f>
        <v>Rob</v>
      </c>
      <c r="J116" t="str">
        <f>_xlfn.XLOOKUP(D116,products!$A$1:$A$49,products!$C$1:$C$49,,0)</f>
        <v>L</v>
      </c>
      <c r="K116" s="4">
        <f>_xlfn.XLOOKUP(orders!D116,products!$A$1:$A$49,products!$D$1:$D$49,,0)</f>
        <v>0.2</v>
      </c>
      <c r="L116" s="5">
        <f>_xlfn.XLOOKUP(D116,products!$A$1:$A$49,products!$E$1:$E$49,,0)</f>
        <v>3.5849999999999995</v>
      </c>
      <c r="M116" s="5">
        <f>orders!L116*orders!E116</f>
        <v>14.339999999999998</v>
      </c>
      <c r="N116" t="str" cm="1">
        <f t="array" ref="N116">_xlfn.IFS(I116="Rob","Robusta",I116="Exc","Excelsa",I116="Ara","Arabica",I116="Lib","Liberica",I116="","")</f>
        <v>Robusta</v>
      </c>
      <c r="O116" t="str" cm="1">
        <f t="array" ref="O116">_xlfn.IFS(J116="M","Medium",J116="L","Light",J116="D","Dark",J116="","")</f>
        <v>Light</v>
      </c>
      <c r="P116" t="str">
        <f>_xlfn.XLOOKUP(Table1[[#This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_xlfn.XLOOKUP(orders!C117,customers!$A$1:$A$1001,customers!$G$1:$G$1001,,0)</f>
        <v>United Kingdom</v>
      </c>
      <c r="I117" t="str">
        <f>_xlfn.XLOOKUP(D117,products!$A$1:$A$49,products!$B$1:$B$49,,0)</f>
        <v>Lib</v>
      </c>
      <c r="J117" t="str">
        <f>_xlfn.XLOOKUP(D117,products!$A$1:$A$49,products!$C$1:$C$49,,0)</f>
        <v>L</v>
      </c>
      <c r="K117" s="4">
        <f>_xlfn.XLOOKUP(orders!D117,products!$A$1:$A$49,products!$D$1:$D$49,,0)</f>
        <v>1</v>
      </c>
      <c r="L117" s="5">
        <f>_xlfn.XLOOKUP(D117,products!$A$1:$A$49,products!$E$1:$E$49,,0)</f>
        <v>15.85</v>
      </c>
      <c r="M117" s="5">
        <f>orders!L117*orders!E117</f>
        <v>15.85</v>
      </c>
      <c r="N117" t="str" cm="1">
        <f t="array" ref="N117">_xlfn.IFS(I117="Rob","Robusta",I117="Exc","Excelsa",I117="Ara","Arabica",I117="Lib","Liberica",I117="","")</f>
        <v>Liberica</v>
      </c>
      <c r="O117" t="str" cm="1">
        <f t="array" ref="O117">_xlfn.IFS(J117="M","Medium",J117="L","Light",J117="D","Dark",J117="","")</f>
        <v>Light</v>
      </c>
      <c r="P117" t="str">
        <f>_xlfn.XLOOKUP(Table1[[#This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_xlfn.XLOOKUP(orders!C118,customers!$A$1:$A$1001,customers!$G$1:$G$1001,,0)</f>
        <v>Ireland</v>
      </c>
      <c r="I118" t="str">
        <f>_xlfn.XLOOKUP(D118,products!$A$1:$A$49,products!$B$1:$B$49,,0)</f>
        <v>Lib</v>
      </c>
      <c r="J118" t="str">
        <f>_xlfn.XLOOKUP(D118,products!$A$1:$A$49,products!$C$1:$C$49,,0)</f>
        <v>L</v>
      </c>
      <c r="K118" s="4">
        <f>_xlfn.XLOOKUP(orders!D118,products!$A$1:$A$49,products!$D$1:$D$49,,0)</f>
        <v>0.2</v>
      </c>
      <c r="L118" s="5">
        <f>_xlfn.XLOOKUP(D118,products!$A$1:$A$49,products!$E$1:$E$49,,0)</f>
        <v>4.7549999999999999</v>
      </c>
      <c r="M118" s="5">
        <f>orders!L118*orders!E118</f>
        <v>19.02</v>
      </c>
      <c r="N118" t="str" cm="1">
        <f t="array" ref="N118">_xlfn.IFS(I118="Rob","Robusta",I118="Exc","Excelsa",I118="Ara","Arabica",I118="Lib","Liberica",I118="","")</f>
        <v>Liberica</v>
      </c>
      <c r="O118" t="str" cm="1">
        <f t="array" ref="O118">_xlfn.IFS(J118="M","Medium",J118="L","Light",J118="D","Dark",J118="","")</f>
        <v>Light</v>
      </c>
      <c r="P118" t="str">
        <f>_xlfn.XLOOKUP(Table1[[#This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_xlfn.XLOOKUP(orders!C119,customers!$A$1:$A$1001,customers!$G$1:$G$1001,,0)</f>
        <v>United States</v>
      </c>
      <c r="I119" t="str">
        <f>_xlfn.XLOOKUP(D119,products!$A$1:$A$49,products!$B$1:$B$49,,0)</f>
        <v>Lib</v>
      </c>
      <c r="J119" t="str">
        <f>_xlfn.XLOOKUP(D119,products!$A$1:$A$49,products!$C$1:$C$49,,0)</f>
        <v>L</v>
      </c>
      <c r="K119" s="4">
        <f>_xlfn.XLOOKUP(orders!D119,products!$A$1:$A$49,products!$D$1:$D$49,,0)</f>
        <v>0.5</v>
      </c>
      <c r="L119" s="5">
        <f>_xlfn.XLOOKUP(D119,products!$A$1:$A$49,products!$E$1:$E$49,,0)</f>
        <v>9.51</v>
      </c>
      <c r="M119" s="5">
        <f>orders!L119*orders!E119</f>
        <v>38.04</v>
      </c>
      <c r="N119" t="str" cm="1">
        <f t="array" ref="N119">_xlfn.IFS(I119="Rob","Robusta",I119="Exc","Excelsa",I119="Ara","Arabica",I119="Lib","Liberica",I119="","")</f>
        <v>Liberica</v>
      </c>
      <c r="O119" t="str" cm="1">
        <f t="array" ref="O119">_xlfn.IFS(J119="M","Medium",J119="L","Light",J119="D","Dark",J119="","")</f>
        <v>Light</v>
      </c>
      <c r="P119" t="str">
        <f>_xlfn.XLOOKUP(Table1[[#This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_xlfn.XLOOKUP(orders!C120,customers!$A$1:$A$1001,customers!$G$1:$G$1001,,0)</f>
        <v>United States</v>
      </c>
      <c r="I120" t="str">
        <f>_xlfn.XLOOKUP(D120,products!$A$1:$A$49,products!$B$1:$B$49,,0)</f>
        <v>Exc</v>
      </c>
      <c r="J120" t="str">
        <f>_xlfn.XLOOKUP(D120,products!$A$1:$A$49,products!$C$1:$C$49,,0)</f>
        <v>D</v>
      </c>
      <c r="K120" s="4">
        <f>_xlfn.XLOOKUP(orders!D120,products!$A$1:$A$49,products!$D$1:$D$49,,0)</f>
        <v>0.5</v>
      </c>
      <c r="L120" s="5">
        <f>_xlfn.XLOOKUP(D120,products!$A$1:$A$49,products!$E$1:$E$49,,0)</f>
        <v>7.29</v>
      </c>
      <c r="M120" s="5">
        <f>orders!L120*orders!E120</f>
        <v>21.87</v>
      </c>
      <c r="N120" t="str" cm="1">
        <f t="array" ref="N120">_xlfn.IFS(I120="Rob","Robusta",I120="Exc","Excelsa",I120="Ara","Arabica",I120="Lib","Liberica",I120="","")</f>
        <v>Excelsa</v>
      </c>
      <c r="O120" t="str" cm="1">
        <f t="array" ref="O120">_xlfn.IFS(J120="M","Medium",J120="L","Light",J120="D","Dark",J120="","")</f>
        <v>Dark</v>
      </c>
      <c r="P120" t="str">
        <f>_xlfn.XLOOKUP(Table1[[#This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_xlfn.XLOOKUP(orders!C121,customers!$A$1:$A$1001,customers!$G$1:$G$1001,,0)</f>
        <v>United States</v>
      </c>
      <c r="I121" t="str">
        <f>_xlfn.XLOOKUP(D121,products!$A$1:$A$49,products!$B$1:$B$49,,0)</f>
        <v>Exc</v>
      </c>
      <c r="J121" t="str">
        <f>_xlfn.XLOOKUP(D121,products!$A$1:$A$49,products!$C$1:$C$49,,0)</f>
        <v>M</v>
      </c>
      <c r="K121" s="4">
        <f>_xlfn.XLOOKUP(orders!D121,products!$A$1:$A$49,products!$D$1:$D$49,,0)</f>
        <v>0.2</v>
      </c>
      <c r="L121" s="5">
        <f>_xlfn.XLOOKUP(D121,products!$A$1:$A$49,products!$E$1:$E$49,,0)</f>
        <v>4.125</v>
      </c>
      <c r="M121" s="5">
        <f>orders!L121*orders!E121</f>
        <v>4.125</v>
      </c>
      <c r="N121" t="str" cm="1">
        <f t="array" ref="N121">_xlfn.IFS(I121="Rob","Robusta",I121="Exc","Excelsa",I121="Ara","Arabica",I121="Lib","Liberica",I121="","")</f>
        <v>Excelsa</v>
      </c>
      <c r="O121" t="str" cm="1">
        <f t="array" ref="O121">_xlfn.IFS(J121="M","Medium",J121="L","Light",J121="D","Dark",J121="","")</f>
        <v>Medium</v>
      </c>
      <c r="P121" t="str">
        <f>_xlfn.XLOOKUP(Table1[[#This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_xlfn.XLOOKUP(orders!C122,customers!$A$1:$A$1001,customers!$G$1:$G$1001,,0)</f>
        <v>United States</v>
      </c>
      <c r="I122" t="str">
        <f>_xlfn.XLOOKUP(D122,products!$A$1:$A$49,products!$B$1:$B$49,,0)</f>
        <v>Ara</v>
      </c>
      <c r="J122" t="str">
        <f>_xlfn.XLOOKUP(D122,products!$A$1:$A$49,products!$C$1:$C$49,,0)</f>
        <v>L</v>
      </c>
      <c r="K122" s="4">
        <f>_xlfn.XLOOKUP(orders!D122,products!$A$1:$A$49,products!$D$1:$D$49,,0)</f>
        <v>0.2</v>
      </c>
      <c r="L122" s="5">
        <f>_xlfn.XLOOKUP(D122,products!$A$1:$A$49,products!$E$1:$E$49,,0)</f>
        <v>3.8849999999999998</v>
      </c>
      <c r="M122" s="5">
        <f>orders!L122*orders!E122</f>
        <v>3.8849999999999998</v>
      </c>
      <c r="N122" t="str" cm="1">
        <f t="array" ref="N122">_xlfn.IFS(I122="Rob","Robusta",I122="Exc","Excelsa",I122="Ara","Arabica",I122="Lib","Liberica",I122="","")</f>
        <v>Arabica</v>
      </c>
      <c r="O122" t="str" cm="1">
        <f t="array" ref="O122">_xlfn.IFS(J122="M","Medium",J122="L","Light",J122="D","Dark",J122="","")</f>
        <v>Light</v>
      </c>
      <c r="P122" t="str">
        <f>_xlfn.XLOOKUP(Table1[[#This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_xlfn.XLOOKUP(orders!C123,customers!$A$1:$A$1001,customers!$G$1:$G$1001,,0)</f>
        <v>United States</v>
      </c>
      <c r="I123" t="str">
        <f>_xlfn.XLOOKUP(D123,products!$A$1:$A$49,products!$B$1:$B$49,,0)</f>
        <v>Exc</v>
      </c>
      <c r="J123" t="str">
        <f>_xlfn.XLOOKUP(D123,products!$A$1:$A$49,products!$C$1:$C$49,,0)</f>
        <v>M</v>
      </c>
      <c r="K123" s="4">
        <f>_xlfn.XLOOKUP(orders!D123,products!$A$1:$A$49,products!$D$1:$D$49,,0)</f>
        <v>1</v>
      </c>
      <c r="L123" s="5">
        <f>_xlfn.XLOOKUP(D123,products!$A$1:$A$49,products!$E$1:$E$49,,0)</f>
        <v>13.75</v>
      </c>
      <c r="M123" s="5">
        <f>orders!L123*orders!E123</f>
        <v>68.75</v>
      </c>
      <c r="N123" t="str" cm="1">
        <f t="array" ref="N123">_xlfn.IFS(I123="Rob","Robusta",I123="Exc","Excelsa",I123="Ara","Arabica",I123="Lib","Liberica",I123="","")</f>
        <v>Excelsa</v>
      </c>
      <c r="O123" t="str" cm="1">
        <f t="array" ref="O123">_xlfn.IFS(J123="M","Medium",J123="L","Light",J123="D","Dark",J123="","")</f>
        <v>Medium</v>
      </c>
      <c r="P123" t="str">
        <f>_xlfn.XLOOKUP(Table1[[#This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_xlfn.XLOOKUP(orders!C124,customers!$A$1:$A$1001,customers!$G$1:$G$1001,,0)</f>
        <v>United States</v>
      </c>
      <c r="I124" t="str">
        <f>_xlfn.XLOOKUP(D124,products!$A$1:$A$49,products!$B$1:$B$49,,0)</f>
        <v>Ara</v>
      </c>
      <c r="J124" t="str">
        <f>_xlfn.XLOOKUP(D124,products!$A$1:$A$49,products!$C$1:$C$49,,0)</f>
        <v>D</v>
      </c>
      <c r="K124" s="4">
        <f>_xlfn.XLOOKUP(orders!D124,products!$A$1:$A$49,products!$D$1:$D$49,,0)</f>
        <v>0.5</v>
      </c>
      <c r="L124" s="5">
        <f>_xlfn.XLOOKUP(D124,products!$A$1:$A$49,products!$E$1:$E$49,,0)</f>
        <v>5.97</v>
      </c>
      <c r="M124" s="5">
        <f>orders!L124*orders!E124</f>
        <v>23.88</v>
      </c>
      <c r="N124" t="str" cm="1">
        <f t="array" ref="N124">_xlfn.IFS(I124="Rob","Robusta",I124="Exc","Excelsa",I124="Ara","Arabica",I124="Lib","Liberica",I124="","")</f>
        <v>Arabica</v>
      </c>
      <c r="O124" t="str" cm="1">
        <f t="array" ref="O124">_xlfn.IFS(J124="M","Medium",J124="L","Light",J124="D","Dark",J124="","")</f>
        <v>Dark</v>
      </c>
      <c r="P124" t="str">
        <f>_xlfn.XLOOKUP(Table1[[#This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_xlfn.XLOOKUP(orders!C125,customers!$A$1:$A$1001,customers!$G$1:$G$1001,,0)</f>
        <v>United States</v>
      </c>
      <c r="I125" t="str">
        <f>_xlfn.XLOOKUP(D125,products!$A$1:$A$49,products!$B$1:$B$49,,0)</f>
        <v>Lib</v>
      </c>
      <c r="J125" t="str">
        <f>_xlfn.XLOOKUP(D125,products!$A$1:$A$49,products!$C$1:$C$49,,0)</f>
        <v>L</v>
      </c>
      <c r="K125" s="4">
        <f>_xlfn.XLOOKUP(orders!D125,products!$A$1:$A$49,products!$D$1:$D$49,,0)</f>
        <v>2.5</v>
      </c>
      <c r="L125" s="5">
        <f>_xlfn.XLOOKUP(D125,products!$A$1:$A$49,products!$E$1:$E$49,,0)</f>
        <v>36.454999999999998</v>
      </c>
      <c r="M125" s="5">
        <f>orders!L125*orders!E125</f>
        <v>145.82</v>
      </c>
      <c r="N125" t="str" cm="1">
        <f t="array" ref="N125">_xlfn.IFS(I125="Rob","Robusta",I125="Exc","Excelsa",I125="Ara","Arabica",I125="Lib","Liberica",I125="","")</f>
        <v>Liberica</v>
      </c>
      <c r="O125" t="str" cm="1">
        <f t="array" ref="O125">_xlfn.IFS(J125="M","Medium",J125="L","Light",J125="D","Dark",J125="","")</f>
        <v>Light</v>
      </c>
      <c r="P125" t="str">
        <f>_xlfn.XLOOKUP(Table1[[#This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_xlfn.XLOOKUP(orders!C126,customers!$A$1:$A$1001,customers!$G$1:$G$1001,,0)</f>
        <v>United States</v>
      </c>
      <c r="I126" t="str">
        <f>_xlfn.XLOOKUP(D126,products!$A$1:$A$49,products!$B$1:$B$49,,0)</f>
        <v>Lib</v>
      </c>
      <c r="J126" t="str">
        <f>_xlfn.XLOOKUP(D126,products!$A$1:$A$49,products!$C$1:$C$49,,0)</f>
        <v>M</v>
      </c>
      <c r="K126" s="4">
        <f>_xlfn.XLOOKUP(orders!D126,products!$A$1:$A$49,products!$D$1:$D$49,,0)</f>
        <v>0.2</v>
      </c>
      <c r="L126" s="5">
        <f>_xlfn.XLOOKUP(D126,products!$A$1:$A$49,products!$E$1:$E$49,,0)</f>
        <v>4.3650000000000002</v>
      </c>
      <c r="M126" s="5">
        <f>orders!L126*orders!E126</f>
        <v>21.825000000000003</v>
      </c>
      <c r="N126" t="str" cm="1">
        <f t="array" ref="N126">_xlfn.IFS(I126="Rob","Robusta",I126="Exc","Excelsa",I126="Ara","Arabica",I126="Lib","Liberica",I126="","")</f>
        <v>Liberica</v>
      </c>
      <c r="O126" t="str" cm="1">
        <f t="array" ref="O126">_xlfn.IFS(J126="M","Medium",J126="L","Light",J126="D","Dark",J126="","")</f>
        <v>Medium</v>
      </c>
      <c r="P126" t="str">
        <f>_xlfn.XLOOKUP(Table1[[#This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_xlfn.XLOOKUP(orders!C127,customers!$A$1:$A$1001,customers!$G$1:$G$1001,,0)</f>
        <v>Ireland</v>
      </c>
      <c r="I127" t="str">
        <f>_xlfn.XLOOKUP(D127,products!$A$1:$A$49,products!$B$1:$B$49,,0)</f>
        <v>Lib</v>
      </c>
      <c r="J127" t="str">
        <f>_xlfn.XLOOKUP(D127,products!$A$1:$A$49,products!$C$1:$C$49,,0)</f>
        <v>M</v>
      </c>
      <c r="K127" s="4">
        <f>_xlfn.XLOOKUP(orders!D127,products!$A$1:$A$49,products!$D$1:$D$49,,0)</f>
        <v>0.5</v>
      </c>
      <c r="L127" s="5">
        <f>_xlfn.XLOOKUP(D127,products!$A$1:$A$49,products!$E$1:$E$49,,0)</f>
        <v>8.73</v>
      </c>
      <c r="M127" s="5">
        <f>orders!L127*orders!E127</f>
        <v>26.19</v>
      </c>
      <c r="N127" t="str" cm="1">
        <f t="array" ref="N127">_xlfn.IFS(I127="Rob","Robusta",I127="Exc","Excelsa",I127="Ara","Arabica",I127="Lib","Liberica",I127="","")</f>
        <v>Liberica</v>
      </c>
      <c r="O127" t="str" cm="1">
        <f t="array" ref="O127">_xlfn.IFS(J127="M","Medium",J127="L","Light",J127="D","Dark",J127="","")</f>
        <v>Medium</v>
      </c>
      <c r="P127" t="str">
        <f>_xlfn.XLOOKUP(Table1[[#This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_xlfn.XLOOKUP(orders!C128,customers!$A$1:$A$1001,customers!$G$1:$G$1001,,0)</f>
        <v>United States</v>
      </c>
      <c r="I128" t="str">
        <f>_xlfn.XLOOKUP(D128,products!$A$1:$A$49,products!$B$1:$B$49,,0)</f>
        <v>Ara</v>
      </c>
      <c r="J128" t="str">
        <f>_xlfn.XLOOKUP(D128,products!$A$1:$A$49,products!$C$1:$C$49,,0)</f>
        <v>M</v>
      </c>
      <c r="K128" s="4">
        <f>_xlfn.XLOOKUP(orders!D128,products!$A$1:$A$49,products!$D$1:$D$49,,0)</f>
        <v>1</v>
      </c>
      <c r="L128" s="5">
        <f>_xlfn.XLOOKUP(D128,products!$A$1:$A$49,products!$E$1:$E$49,,0)</f>
        <v>11.25</v>
      </c>
      <c r="M128" s="5">
        <f>orders!L128*orders!E128</f>
        <v>11.25</v>
      </c>
      <c r="N128" t="str" cm="1">
        <f t="array" ref="N128">_xlfn.IFS(I128="Rob","Robusta",I128="Exc","Excelsa",I128="Ara","Arabica",I128="Lib","Liberica",I128="","")</f>
        <v>Arabica</v>
      </c>
      <c r="O128" t="str" cm="1">
        <f t="array" ref="O128">_xlfn.IFS(J128="M","Medium",J128="L","Light",J128="D","Dark",J128="","")</f>
        <v>Medium</v>
      </c>
      <c r="P128" t="str">
        <f>_xlfn.XLOOKUP(Table1[[#This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_xlfn.XLOOKUP(orders!C129,customers!$A$1:$A$1001,customers!$G$1:$G$1001,,0)</f>
        <v>Ireland</v>
      </c>
      <c r="I129" t="str">
        <f>_xlfn.XLOOKUP(D129,products!$A$1:$A$49,products!$B$1:$B$49,,0)</f>
        <v>Lib</v>
      </c>
      <c r="J129" t="str">
        <f>_xlfn.XLOOKUP(D129,products!$A$1:$A$49,products!$C$1:$C$49,,0)</f>
        <v>D</v>
      </c>
      <c r="K129" s="4">
        <f>_xlfn.XLOOKUP(orders!D129,products!$A$1:$A$49,products!$D$1:$D$49,,0)</f>
        <v>1</v>
      </c>
      <c r="L129" s="5">
        <f>_xlfn.XLOOKUP(D129,products!$A$1:$A$49,products!$E$1:$E$49,,0)</f>
        <v>12.95</v>
      </c>
      <c r="M129" s="5">
        <f>orders!L129*orders!E129</f>
        <v>77.699999999999989</v>
      </c>
      <c r="N129" t="str" cm="1">
        <f t="array" ref="N129">_xlfn.IFS(I129="Rob","Robusta",I129="Exc","Excelsa",I129="Ara","Arabica",I129="Lib","Liberica",I129="","")</f>
        <v>Liberica</v>
      </c>
      <c r="O129" t="str" cm="1">
        <f t="array" ref="O129">_xlfn.IFS(J129="M","Medium",J129="L","Light",J129="D","Dark",J129="","")</f>
        <v>Dark</v>
      </c>
      <c r="P129" t="str">
        <f>_xlfn.XLOOKUP(Table1[[#This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_xlfn.XLOOKUP(orders!C130,customers!$A$1:$A$1001,customers!$G$1:$G$1001,,0)</f>
        <v>United States</v>
      </c>
      <c r="I130" t="str">
        <f>_xlfn.XLOOKUP(D130,products!$A$1:$A$49,products!$B$1:$B$49,,0)</f>
        <v>Ara</v>
      </c>
      <c r="J130" t="str">
        <f>_xlfn.XLOOKUP(D130,products!$A$1:$A$49,products!$C$1:$C$49,,0)</f>
        <v>M</v>
      </c>
      <c r="K130" s="4">
        <f>_xlfn.XLOOKUP(orders!D130,products!$A$1:$A$49,products!$D$1:$D$49,,0)</f>
        <v>0.5</v>
      </c>
      <c r="L130" s="5">
        <f>_xlfn.XLOOKUP(D130,products!$A$1:$A$49,products!$E$1:$E$49,,0)</f>
        <v>6.75</v>
      </c>
      <c r="M130" s="5">
        <f>orders!L130*orders!E130</f>
        <v>6.75</v>
      </c>
      <c r="N130" t="str" cm="1">
        <f t="array" ref="N130">_xlfn.IFS(I130="Rob","Robusta",I130="Exc","Excelsa",I130="Ara","Arabica",I130="Lib","Liberica",I130="","")</f>
        <v>Arabica</v>
      </c>
      <c r="O130" t="str" cm="1">
        <f t="array" ref="O130">_xlfn.IFS(J130="M","Medium",J130="L","Light",J130="D","Dark",J130="","")</f>
        <v>Medium</v>
      </c>
      <c r="P130" t="str">
        <f>_xlfn.XLOOKUP(Table1[[#This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_xlfn.XLOOKUP(orders!C131,customers!$A$1:$A$1001,customers!$G$1:$G$1001,,0)</f>
        <v>United States</v>
      </c>
      <c r="I131" t="str">
        <f>_xlfn.XLOOKUP(D131,products!$A$1:$A$49,products!$B$1:$B$49,,0)</f>
        <v>Exc</v>
      </c>
      <c r="J131" t="str">
        <f>_xlfn.XLOOKUP(D131,products!$A$1:$A$49,products!$C$1:$C$49,,0)</f>
        <v>D</v>
      </c>
      <c r="K131" s="4">
        <f>_xlfn.XLOOKUP(orders!D131,products!$A$1:$A$49,products!$D$1:$D$49,,0)</f>
        <v>1</v>
      </c>
      <c r="L131" s="5">
        <f>_xlfn.XLOOKUP(D131,products!$A$1:$A$49,products!$E$1:$E$49,,0)</f>
        <v>12.15</v>
      </c>
      <c r="M131" s="5">
        <f>orders!L131*orders!E131</f>
        <v>12.15</v>
      </c>
      <c r="N131" t="str" cm="1">
        <f t="array" ref="N131">_xlfn.IFS(I131="Rob","Robusta",I131="Exc","Excelsa",I131="Ara","Arabica",I131="Lib","Liberica",I131="","")</f>
        <v>Excelsa</v>
      </c>
      <c r="O131" t="str" cm="1">
        <f t="array" ref="O131">_xlfn.IFS(J131="M","Medium",J131="L","Light",J131="D","Dark",J131="","")</f>
        <v>Dark</v>
      </c>
      <c r="P131" t="str">
        <f>_xlfn.XLOOKUP(Table1[[#This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_xlfn.XLOOKUP(orders!C132,customers!$A$1:$A$1001,customers!$G$1:$G$1001,,0)</f>
        <v>Ireland</v>
      </c>
      <c r="I132" t="str">
        <f>_xlfn.XLOOKUP(D132,products!$A$1:$A$49,products!$B$1:$B$49,,0)</f>
        <v>Ara</v>
      </c>
      <c r="J132" t="str">
        <f>_xlfn.XLOOKUP(D132,products!$A$1:$A$49,products!$C$1:$C$49,,0)</f>
        <v>L</v>
      </c>
      <c r="K132" s="4">
        <f>_xlfn.XLOOKUP(orders!D132,products!$A$1:$A$49,products!$D$1:$D$49,,0)</f>
        <v>2.5</v>
      </c>
      <c r="L132" s="5">
        <f>_xlfn.XLOOKUP(D132,products!$A$1:$A$49,products!$E$1:$E$49,,0)</f>
        <v>29.784999999999997</v>
      </c>
      <c r="M132" s="5">
        <f>orders!L132*orders!E132</f>
        <v>148.92499999999998</v>
      </c>
      <c r="N132" t="str" cm="1">
        <f t="array" ref="N132">_xlfn.IFS(I132="Rob","Robusta",I132="Exc","Excelsa",I132="Ara","Arabica",I132="Lib","Liberica",I132="","")</f>
        <v>Arabica</v>
      </c>
      <c r="O132" t="str" cm="1">
        <f t="array" ref="O132">_xlfn.IFS(J132="M","Medium",J132="L","Light",J132="D","Dark",J132="","")</f>
        <v>Light</v>
      </c>
      <c r="P132" t="str">
        <f>_xlfn.XLOOKUP(Table1[[#This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_xlfn.XLOOKUP(orders!C133,customers!$A$1:$A$1001,customers!$G$1:$G$1001,,0)</f>
        <v>United States</v>
      </c>
      <c r="I133" t="str">
        <f>_xlfn.XLOOKUP(D133,products!$A$1:$A$49,products!$B$1:$B$49,,0)</f>
        <v>Exc</v>
      </c>
      <c r="J133" t="str">
        <f>_xlfn.XLOOKUP(D133,products!$A$1:$A$49,products!$C$1:$C$49,,0)</f>
        <v>D</v>
      </c>
      <c r="K133" s="4">
        <f>_xlfn.XLOOKUP(orders!D133,products!$A$1:$A$49,products!$D$1:$D$49,,0)</f>
        <v>0.5</v>
      </c>
      <c r="L133" s="5">
        <f>_xlfn.XLOOKUP(D133,products!$A$1:$A$49,products!$E$1:$E$49,,0)</f>
        <v>7.29</v>
      </c>
      <c r="M133" s="5">
        <f>orders!L133*orders!E133</f>
        <v>14.58</v>
      </c>
      <c r="N133" t="str" cm="1">
        <f t="array" ref="N133">_xlfn.IFS(I133="Rob","Robusta",I133="Exc","Excelsa",I133="Ara","Arabica",I133="Lib","Liberica",I133="","")</f>
        <v>Excelsa</v>
      </c>
      <c r="O133" t="str" cm="1">
        <f t="array" ref="O133">_xlfn.IFS(J133="M","Medium",J133="L","Light",J133="D","Dark",J133="","")</f>
        <v>Dark</v>
      </c>
      <c r="P133" t="str">
        <f>_xlfn.XLOOKUP(Table1[[#This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_xlfn.XLOOKUP(orders!C134,customers!$A$1:$A$1001,customers!$G$1:$G$1001,,0)</f>
        <v>United States</v>
      </c>
      <c r="I134" t="str">
        <f>_xlfn.XLOOKUP(D134,products!$A$1:$A$49,products!$B$1:$B$49,,0)</f>
        <v>Ara</v>
      </c>
      <c r="J134" t="str">
        <f>_xlfn.XLOOKUP(D134,products!$A$1:$A$49,products!$C$1:$C$49,,0)</f>
        <v>L</v>
      </c>
      <c r="K134" s="4">
        <f>_xlfn.XLOOKUP(orders!D134,products!$A$1:$A$49,products!$D$1:$D$49,,0)</f>
        <v>2.5</v>
      </c>
      <c r="L134" s="5">
        <f>_xlfn.XLOOKUP(D134,products!$A$1:$A$49,products!$E$1:$E$49,,0)</f>
        <v>29.784999999999997</v>
      </c>
      <c r="M134" s="5">
        <f>orders!L134*orders!E134</f>
        <v>148.92499999999998</v>
      </c>
      <c r="N134" t="str" cm="1">
        <f t="array" ref="N134">_xlfn.IFS(I134="Rob","Robusta",I134="Exc","Excelsa",I134="Ara","Arabica",I134="Lib","Liberica",I134="","")</f>
        <v>Arabica</v>
      </c>
      <c r="O134" t="str" cm="1">
        <f t="array" ref="O134">_xlfn.IFS(J134="M","Medium",J134="L","Light",J134="D","Dark",J134="","")</f>
        <v>Light</v>
      </c>
      <c r="P134" t="str">
        <f>_xlfn.XLOOKUP(Table1[[#This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_xlfn.XLOOKUP(orders!C135,customers!$A$1:$A$1001,customers!$G$1:$G$1001,,0)</f>
        <v>United States</v>
      </c>
      <c r="I135" t="str">
        <f>_xlfn.XLOOKUP(D135,products!$A$1:$A$49,products!$B$1:$B$49,,0)</f>
        <v>Lib</v>
      </c>
      <c r="J135" t="str">
        <f>_xlfn.XLOOKUP(D135,products!$A$1:$A$49,products!$C$1:$C$49,,0)</f>
        <v>D</v>
      </c>
      <c r="K135" s="4">
        <f>_xlfn.XLOOKUP(orders!D135,products!$A$1:$A$49,products!$D$1:$D$49,,0)</f>
        <v>1</v>
      </c>
      <c r="L135" s="5">
        <f>_xlfn.XLOOKUP(D135,products!$A$1:$A$49,products!$E$1:$E$49,,0)</f>
        <v>12.95</v>
      </c>
      <c r="M135" s="5">
        <f>orders!L135*orders!E135</f>
        <v>12.95</v>
      </c>
      <c r="N135" t="str" cm="1">
        <f t="array" ref="N135">_xlfn.IFS(I135="Rob","Robusta",I135="Exc","Excelsa",I135="Ara","Arabica",I135="Lib","Liberica",I135="","")</f>
        <v>Liberica</v>
      </c>
      <c r="O135" t="str" cm="1">
        <f t="array" ref="O135">_xlfn.IFS(J135="M","Medium",J135="L","Light",J135="D","Dark",J135="","")</f>
        <v>Dark</v>
      </c>
      <c r="P135" t="str">
        <f>_xlfn.XLOOKUP(Table1[[#This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_xlfn.XLOOKUP(orders!C136,customers!$A$1:$A$1001,customers!$G$1:$G$1001,,0)</f>
        <v>United States</v>
      </c>
      <c r="I136" t="str">
        <f>_xlfn.XLOOKUP(D136,products!$A$1:$A$49,products!$B$1:$B$49,,0)</f>
        <v>Exc</v>
      </c>
      <c r="J136" t="str">
        <f>_xlfn.XLOOKUP(D136,products!$A$1:$A$49,products!$C$1:$C$49,,0)</f>
        <v>M</v>
      </c>
      <c r="K136" s="4">
        <f>_xlfn.XLOOKUP(orders!D136,products!$A$1:$A$49,products!$D$1:$D$49,,0)</f>
        <v>2.5</v>
      </c>
      <c r="L136" s="5">
        <f>_xlfn.XLOOKUP(D136,products!$A$1:$A$49,products!$E$1:$E$49,,0)</f>
        <v>31.624999999999996</v>
      </c>
      <c r="M136" s="5">
        <f>orders!L136*orders!E136</f>
        <v>94.874999999999986</v>
      </c>
      <c r="N136" t="str" cm="1">
        <f t="array" ref="N136">_xlfn.IFS(I136="Rob","Robusta",I136="Exc","Excelsa",I136="Ara","Arabica",I136="Lib","Liberica",I136="","")</f>
        <v>Excelsa</v>
      </c>
      <c r="O136" t="str" cm="1">
        <f t="array" ref="O136">_xlfn.IFS(J136="M","Medium",J136="L","Light",J136="D","Dark",J136="","")</f>
        <v>Medium</v>
      </c>
      <c r="P136" t="str">
        <f>_xlfn.XLOOKUP(Table1[[#This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_xlfn.XLOOKUP(orders!C137,customers!$A$1:$A$1001,customers!$G$1:$G$1001,,0)</f>
        <v>United States</v>
      </c>
      <c r="I137" t="str">
        <f>_xlfn.XLOOKUP(D137,products!$A$1:$A$49,products!$B$1:$B$49,,0)</f>
        <v>Ara</v>
      </c>
      <c r="J137" t="str">
        <f>_xlfn.XLOOKUP(D137,products!$A$1:$A$49,products!$C$1:$C$49,,0)</f>
        <v>L</v>
      </c>
      <c r="K137" s="4">
        <f>_xlfn.XLOOKUP(orders!D137,products!$A$1:$A$49,products!$D$1:$D$49,,0)</f>
        <v>0.5</v>
      </c>
      <c r="L137" s="5">
        <f>_xlfn.XLOOKUP(D137,products!$A$1:$A$49,products!$E$1:$E$49,,0)</f>
        <v>7.77</v>
      </c>
      <c r="M137" s="5">
        <f>orders!L137*orders!E137</f>
        <v>38.849999999999994</v>
      </c>
      <c r="N137" t="str" cm="1">
        <f t="array" ref="N137">_xlfn.IFS(I137="Rob","Robusta",I137="Exc","Excelsa",I137="Ara","Arabica",I137="Lib","Liberica",I137="","")</f>
        <v>Arabica</v>
      </c>
      <c r="O137" t="str" cm="1">
        <f t="array" ref="O137">_xlfn.IFS(J137="M","Medium",J137="L","Light",J137="D","Dark",J137="","")</f>
        <v>Light</v>
      </c>
      <c r="P137" t="str">
        <f>_xlfn.XLOOKUP(Table1[[#This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_xlfn.XLOOKUP(orders!C138,customers!$A$1:$A$1001,customers!$G$1:$G$1001,,0)</f>
        <v>United States</v>
      </c>
      <c r="I138" t="str">
        <f>_xlfn.XLOOKUP(D138,products!$A$1:$A$49,products!$B$1:$B$49,,0)</f>
        <v>Ara</v>
      </c>
      <c r="J138" t="str">
        <f>_xlfn.XLOOKUP(D138,products!$A$1:$A$49,products!$C$1:$C$49,,0)</f>
        <v>D</v>
      </c>
      <c r="K138" s="4">
        <f>_xlfn.XLOOKUP(orders!D138,products!$A$1:$A$49,products!$D$1:$D$49,,0)</f>
        <v>0.2</v>
      </c>
      <c r="L138" s="5">
        <f>_xlfn.XLOOKUP(D138,products!$A$1:$A$49,products!$E$1:$E$49,,0)</f>
        <v>2.9849999999999999</v>
      </c>
      <c r="M138" s="5">
        <f>orders!L138*orders!E138</f>
        <v>11.94</v>
      </c>
      <c r="N138" t="str" cm="1">
        <f t="array" ref="N138">_xlfn.IFS(I138="Rob","Robusta",I138="Exc","Excelsa",I138="Ara","Arabica",I138="Lib","Liberica",I138="","")</f>
        <v>Arabica</v>
      </c>
      <c r="O138" t="str" cm="1">
        <f t="array" ref="O138">_xlfn.IFS(J138="M","Medium",J138="L","Light",J138="D","Dark",J138="","")</f>
        <v>Dark</v>
      </c>
      <c r="P138" t="str">
        <f>_xlfn.XLOOKUP(Table1[[#This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_xlfn.XLOOKUP(orders!C139,customers!$A$1:$A$1001,customers!$G$1:$G$1001,,0)</f>
        <v>Ireland</v>
      </c>
      <c r="I139" t="str">
        <f>_xlfn.XLOOKUP(D139,products!$A$1:$A$49,products!$B$1:$B$49,,0)</f>
        <v>Exc</v>
      </c>
      <c r="J139" t="str">
        <f>_xlfn.XLOOKUP(D139,products!$A$1:$A$49,products!$C$1:$C$49,,0)</f>
        <v>L</v>
      </c>
      <c r="K139" s="4">
        <f>_xlfn.XLOOKUP(orders!D139,products!$A$1:$A$49,products!$D$1:$D$49,,0)</f>
        <v>2.5</v>
      </c>
      <c r="L139" s="5">
        <f>_xlfn.XLOOKUP(D139,products!$A$1:$A$49,products!$E$1:$E$49,,0)</f>
        <v>34.154999999999994</v>
      </c>
      <c r="M139" s="5">
        <f>orders!L139*orders!E139</f>
        <v>102.46499999999997</v>
      </c>
      <c r="N139" t="str" cm="1">
        <f t="array" ref="N139">_xlfn.IFS(I139="Rob","Robusta",I139="Exc","Excelsa",I139="Ara","Arabica",I139="Lib","Liberica",I139="","")</f>
        <v>Excelsa</v>
      </c>
      <c r="O139" t="str" cm="1">
        <f t="array" ref="O139">_xlfn.IFS(J139="M","Medium",J139="L","Light",J139="D","Dark",J139="","")</f>
        <v>Light</v>
      </c>
      <c r="P139" t="str">
        <f>_xlfn.XLOOKUP(Table1[[#This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_xlfn.XLOOKUP(orders!C140,customers!$A$1:$A$1001,customers!$G$1:$G$1001,,0)</f>
        <v>United States</v>
      </c>
      <c r="I140" t="str">
        <f>_xlfn.XLOOKUP(D140,products!$A$1:$A$49,products!$B$1:$B$49,,0)</f>
        <v>Exc</v>
      </c>
      <c r="J140" t="str">
        <f>_xlfn.XLOOKUP(D140,products!$A$1:$A$49,products!$C$1:$C$49,,0)</f>
        <v>D</v>
      </c>
      <c r="K140" s="4">
        <f>_xlfn.XLOOKUP(orders!D140,products!$A$1:$A$49,products!$D$1:$D$49,,0)</f>
        <v>1</v>
      </c>
      <c r="L140" s="5">
        <f>_xlfn.XLOOKUP(D140,products!$A$1:$A$49,products!$E$1:$E$49,,0)</f>
        <v>12.15</v>
      </c>
      <c r="M140" s="5">
        <f>orders!L140*orders!E140</f>
        <v>48.6</v>
      </c>
      <c r="N140" t="str" cm="1">
        <f t="array" ref="N140">_xlfn.IFS(I140="Rob","Robusta",I140="Exc","Excelsa",I140="Ara","Arabica",I140="Lib","Liberica",I140="","")</f>
        <v>Excelsa</v>
      </c>
      <c r="O140" t="str" cm="1">
        <f t="array" ref="O140">_xlfn.IFS(J140="M","Medium",J140="L","Light",J140="D","Dark",J140="","")</f>
        <v>Dark</v>
      </c>
      <c r="P140" t="str">
        <f>_xlfn.XLOOKUP(Table1[[#This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_xlfn.XLOOKUP(orders!C141,customers!$A$1:$A$1001,customers!$G$1:$G$1001,,0)</f>
        <v>United States</v>
      </c>
      <c r="I141" t="str">
        <f>_xlfn.XLOOKUP(D141,products!$A$1:$A$49,products!$B$1:$B$49,,0)</f>
        <v>Lib</v>
      </c>
      <c r="J141" t="str">
        <f>_xlfn.XLOOKUP(D141,products!$A$1:$A$49,products!$C$1:$C$49,,0)</f>
        <v>D</v>
      </c>
      <c r="K141" s="4">
        <f>_xlfn.XLOOKUP(orders!D141,products!$A$1:$A$49,products!$D$1:$D$49,,0)</f>
        <v>1</v>
      </c>
      <c r="L141" s="5">
        <f>_xlfn.XLOOKUP(D141,products!$A$1:$A$49,products!$E$1:$E$49,,0)</f>
        <v>12.95</v>
      </c>
      <c r="M141" s="5">
        <f>orders!L141*orders!E141</f>
        <v>77.699999999999989</v>
      </c>
      <c r="N141" t="str" cm="1">
        <f t="array" ref="N141">_xlfn.IFS(I141="Rob","Robusta",I141="Exc","Excelsa",I141="Ara","Arabica",I141="Lib","Liberica",I141="","")</f>
        <v>Liberica</v>
      </c>
      <c r="O141" t="str" cm="1">
        <f t="array" ref="O141">_xlfn.IFS(J141="M","Medium",J141="L","Light",J141="D","Dark",J141="","")</f>
        <v>Dark</v>
      </c>
      <c r="P141" t="str">
        <f>_xlfn.XLOOKUP(Table1[[#This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_xlfn.XLOOKUP(orders!C142,customers!$A$1:$A$1001,customers!$G$1:$G$1001,,0)</f>
        <v>Ireland</v>
      </c>
      <c r="I142" t="str">
        <f>_xlfn.XLOOKUP(D142,products!$A$1:$A$49,products!$B$1:$B$49,,0)</f>
        <v>Lib</v>
      </c>
      <c r="J142" t="str">
        <f>_xlfn.XLOOKUP(D142,products!$A$1:$A$49,products!$C$1:$C$49,,0)</f>
        <v>D</v>
      </c>
      <c r="K142" s="4">
        <f>_xlfn.XLOOKUP(orders!D142,products!$A$1:$A$49,products!$D$1:$D$49,,0)</f>
        <v>2.5</v>
      </c>
      <c r="L142" s="5">
        <f>_xlfn.XLOOKUP(D142,products!$A$1:$A$49,products!$E$1:$E$49,,0)</f>
        <v>29.784999999999997</v>
      </c>
      <c r="M142" s="5">
        <f>orders!L142*orders!E142</f>
        <v>29.784999999999997</v>
      </c>
      <c r="N142" t="str" cm="1">
        <f t="array" ref="N142">_xlfn.IFS(I142="Rob","Robusta",I142="Exc","Excelsa",I142="Ara","Arabica",I142="Lib","Liberica",I142="","")</f>
        <v>Liberica</v>
      </c>
      <c r="O142" t="str" cm="1">
        <f t="array" ref="O142">_xlfn.IFS(J142="M","Medium",J142="L","Light",J142="D","Dark",J142="","")</f>
        <v>Dark</v>
      </c>
      <c r="P142" t="str">
        <f>_xlfn.XLOOKUP(Table1[[#This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_xlfn.XLOOKUP(orders!C143,customers!$A$1:$A$1001,customers!$G$1:$G$1001,,0)</f>
        <v>United States</v>
      </c>
      <c r="I143" t="str">
        <f>_xlfn.XLOOKUP(D143,products!$A$1:$A$49,products!$B$1:$B$49,,0)</f>
        <v>Ara</v>
      </c>
      <c r="J143" t="str">
        <f>_xlfn.XLOOKUP(D143,products!$A$1:$A$49,products!$C$1:$C$49,,0)</f>
        <v>L</v>
      </c>
      <c r="K143" s="4">
        <f>_xlfn.XLOOKUP(orders!D143,products!$A$1:$A$49,products!$D$1:$D$49,,0)</f>
        <v>0.2</v>
      </c>
      <c r="L143" s="5">
        <f>_xlfn.XLOOKUP(D143,products!$A$1:$A$49,products!$E$1:$E$49,,0)</f>
        <v>3.8849999999999998</v>
      </c>
      <c r="M143" s="5">
        <f>orders!L143*orders!E143</f>
        <v>15.54</v>
      </c>
      <c r="N143" t="str" cm="1">
        <f t="array" ref="N143">_xlfn.IFS(I143="Rob","Robusta",I143="Exc","Excelsa",I143="Ara","Arabica",I143="Lib","Liberica",I143="","")</f>
        <v>Arabica</v>
      </c>
      <c r="O143" t="str" cm="1">
        <f t="array" ref="O143">_xlfn.IFS(J143="M","Medium",J143="L","Light",J143="D","Dark",J143="","")</f>
        <v>Light</v>
      </c>
      <c r="P143" t="str">
        <f>_xlfn.XLOOKUP(Table1[[#This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_xlfn.XLOOKUP(orders!C144,customers!$A$1:$A$1001,customers!$G$1:$G$1001,,0)</f>
        <v>Ireland</v>
      </c>
      <c r="I144" t="str">
        <f>_xlfn.XLOOKUP(D144,products!$A$1:$A$49,products!$B$1:$B$49,,0)</f>
        <v>Exc</v>
      </c>
      <c r="J144" t="str">
        <f>_xlfn.XLOOKUP(D144,products!$A$1:$A$49,products!$C$1:$C$49,,0)</f>
        <v>L</v>
      </c>
      <c r="K144" s="4">
        <f>_xlfn.XLOOKUP(orders!D144,products!$A$1:$A$49,products!$D$1:$D$49,,0)</f>
        <v>2.5</v>
      </c>
      <c r="L144" s="5">
        <f>_xlfn.XLOOKUP(D144,products!$A$1:$A$49,products!$E$1:$E$49,,0)</f>
        <v>34.154999999999994</v>
      </c>
      <c r="M144" s="5">
        <f>orders!L144*orders!E144</f>
        <v>136.61999999999998</v>
      </c>
      <c r="N144" t="str" cm="1">
        <f t="array" ref="N144">_xlfn.IFS(I144="Rob","Robusta",I144="Exc","Excelsa",I144="Ara","Arabica",I144="Lib","Liberica",I144="","")</f>
        <v>Excelsa</v>
      </c>
      <c r="O144" t="str" cm="1">
        <f t="array" ref="O144">_xlfn.IFS(J144="M","Medium",J144="L","Light",J144="D","Dark",J144="","")</f>
        <v>Light</v>
      </c>
      <c r="P144" t="str">
        <f>_xlfn.XLOOKUP(Table1[[#This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_xlfn.XLOOKUP(orders!C145,customers!$A$1:$A$1001,customers!$G$1:$G$1001,,0)</f>
        <v>United States</v>
      </c>
      <c r="I145" t="str">
        <f>_xlfn.XLOOKUP(D145,products!$A$1:$A$49,products!$B$1:$B$49,,0)</f>
        <v>Lib</v>
      </c>
      <c r="J145" t="str">
        <f>_xlfn.XLOOKUP(D145,products!$A$1:$A$49,products!$C$1:$C$49,,0)</f>
        <v>M</v>
      </c>
      <c r="K145" s="4">
        <f>_xlfn.XLOOKUP(orders!D145,products!$A$1:$A$49,products!$D$1:$D$49,,0)</f>
        <v>0.5</v>
      </c>
      <c r="L145" s="5">
        <f>_xlfn.XLOOKUP(D145,products!$A$1:$A$49,products!$E$1:$E$49,,0)</f>
        <v>8.73</v>
      </c>
      <c r="M145" s="5">
        <f>orders!L145*orders!E145</f>
        <v>17.46</v>
      </c>
      <c r="N145" t="str" cm="1">
        <f t="array" ref="N145">_xlfn.IFS(I145="Rob","Robusta",I145="Exc","Excelsa",I145="Ara","Arabica",I145="Lib","Liberica",I145="","")</f>
        <v>Liberica</v>
      </c>
      <c r="O145" t="str" cm="1">
        <f t="array" ref="O145">_xlfn.IFS(J145="M","Medium",J145="L","Light",J145="D","Dark",J145="","")</f>
        <v>Medium</v>
      </c>
      <c r="P145" t="str">
        <f>_xlfn.XLOOKUP(Table1[[#This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_xlfn.XLOOKUP(orders!C146,customers!$A$1:$A$1001,customers!$G$1:$G$1001,,0)</f>
        <v>United States</v>
      </c>
      <c r="I146" t="str">
        <f>_xlfn.XLOOKUP(D146,products!$A$1:$A$49,products!$B$1:$B$49,,0)</f>
        <v>Exc</v>
      </c>
      <c r="J146" t="str">
        <f>_xlfn.XLOOKUP(D146,products!$A$1:$A$49,products!$C$1:$C$49,,0)</f>
        <v>L</v>
      </c>
      <c r="K146" s="4">
        <f>_xlfn.XLOOKUP(orders!D146,products!$A$1:$A$49,products!$D$1:$D$49,,0)</f>
        <v>2.5</v>
      </c>
      <c r="L146" s="5">
        <f>_xlfn.XLOOKUP(D146,products!$A$1:$A$49,products!$E$1:$E$49,,0)</f>
        <v>34.154999999999994</v>
      </c>
      <c r="M146" s="5">
        <f>orders!L146*orders!E146</f>
        <v>68.309999999999988</v>
      </c>
      <c r="N146" t="str" cm="1">
        <f t="array" ref="N146">_xlfn.IFS(I146="Rob","Robusta",I146="Exc","Excelsa",I146="Ara","Arabica",I146="Lib","Liberica",I146="","")</f>
        <v>Excelsa</v>
      </c>
      <c r="O146" t="str" cm="1">
        <f t="array" ref="O146">_xlfn.IFS(J146="M","Medium",J146="L","Light",J146="D","Dark",J146="","")</f>
        <v>Light</v>
      </c>
      <c r="P146" t="str">
        <f>_xlfn.XLOOKUP(Table1[[#This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_xlfn.XLOOKUP(orders!C147,customers!$A$1:$A$1001,customers!$G$1:$G$1001,,0)</f>
        <v>United States</v>
      </c>
      <c r="I147" t="str">
        <f>_xlfn.XLOOKUP(D147,products!$A$1:$A$49,products!$B$1:$B$49,,0)</f>
        <v>Lib</v>
      </c>
      <c r="J147" t="str">
        <f>_xlfn.XLOOKUP(D147,products!$A$1:$A$49,products!$C$1:$C$49,,0)</f>
        <v>M</v>
      </c>
      <c r="K147" s="4">
        <f>_xlfn.XLOOKUP(orders!D147,products!$A$1:$A$49,products!$D$1:$D$49,,0)</f>
        <v>0.2</v>
      </c>
      <c r="L147" s="5">
        <f>_xlfn.XLOOKUP(D147,products!$A$1:$A$49,products!$E$1:$E$49,,0)</f>
        <v>4.3650000000000002</v>
      </c>
      <c r="M147" s="5">
        <f>orders!L147*orders!E147</f>
        <v>17.46</v>
      </c>
      <c r="N147" t="str" cm="1">
        <f t="array" ref="N147">_xlfn.IFS(I147="Rob","Robusta",I147="Exc","Excelsa",I147="Ara","Arabica",I147="Lib","Liberica",I147="","")</f>
        <v>Liberica</v>
      </c>
      <c r="O147" t="str" cm="1">
        <f t="array" ref="O147">_xlfn.IFS(J147="M","Medium",J147="L","Light",J147="D","Dark",J147="","")</f>
        <v>Medium</v>
      </c>
      <c r="P147" t="str">
        <f>_xlfn.XLOOKUP(Table1[[#This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_xlfn.XLOOKUP(orders!C148,customers!$A$1:$A$1001,customers!$G$1:$G$1001,,0)</f>
        <v>United States</v>
      </c>
      <c r="I148" t="str">
        <f>_xlfn.XLOOKUP(D148,products!$A$1:$A$49,products!$B$1:$B$49,,0)</f>
        <v>Lib</v>
      </c>
      <c r="J148" t="str">
        <f>_xlfn.XLOOKUP(D148,products!$A$1:$A$49,products!$C$1:$C$49,,0)</f>
        <v>M</v>
      </c>
      <c r="K148" s="4">
        <f>_xlfn.XLOOKUP(orders!D148,products!$A$1:$A$49,products!$D$1:$D$49,,0)</f>
        <v>1</v>
      </c>
      <c r="L148" s="5">
        <f>_xlfn.XLOOKUP(D148,products!$A$1:$A$49,products!$E$1:$E$49,,0)</f>
        <v>14.55</v>
      </c>
      <c r="M148" s="5">
        <f>orders!L148*orders!E148</f>
        <v>43.650000000000006</v>
      </c>
      <c r="N148" t="str" cm="1">
        <f t="array" ref="N148">_xlfn.IFS(I148="Rob","Robusta",I148="Exc","Excelsa",I148="Ara","Arabica",I148="Lib","Liberica",I148="","")</f>
        <v>Liberica</v>
      </c>
      <c r="O148" t="str" cm="1">
        <f t="array" ref="O148">_xlfn.IFS(J148="M","Medium",J148="L","Light",J148="D","Dark",J148="","")</f>
        <v>Medium</v>
      </c>
      <c r="P148" t="str">
        <f>_xlfn.XLOOKUP(Table1[[#This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_xlfn.XLOOKUP(orders!C149,customers!$A$1:$A$1001,customers!$G$1:$G$1001,,0)</f>
        <v>United States</v>
      </c>
      <c r="I149" t="str">
        <f>_xlfn.XLOOKUP(D149,products!$A$1:$A$49,products!$B$1:$B$49,,0)</f>
        <v>Exc</v>
      </c>
      <c r="J149" t="str">
        <f>_xlfn.XLOOKUP(D149,products!$A$1:$A$49,products!$C$1:$C$49,,0)</f>
        <v>M</v>
      </c>
      <c r="K149" s="4">
        <f>_xlfn.XLOOKUP(orders!D149,products!$A$1:$A$49,products!$D$1:$D$49,,0)</f>
        <v>1</v>
      </c>
      <c r="L149" s="5">
        <f>_xlfn.XLOOKUP(D149,products!$A$1:$A$49,products!$E$1:$E$49,,0)</f>
        <v>13.75</v>
      </c>
      <c r="M149" s="5">
        <f>orders!L149*orders!E149</f>
        <v>27.5</v>
      </c>
      <c r="N149" t="str" cm="1">
        <f t="array" ref="N149">_xlfn.IFS(I149="Rob","Robusta",I149="Exc","Excelsa",I149="Ara","Arabica",I149="Lib","Liberica",I149="","")</f>
        <v>Excelsa</v>
      </c>
      <c r="O149" t="str" cm="1">
        <f t="array" ref="O149">_xlfn.IFS(J149="M","Medium",J149="L","Light",J149="D","Dark",J149="","")</f>
        <v>Medium</v>
      </c>
      <c r="P149" t="str">
        <f>_xlfn.XLOOKUP(Table1[[#This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_xlfn.XLOOKUP(orders!C150,customers!$A$1:$A$1001,customers!$G$1:$G$1001,,0)</f>
        <v>United States</v>
      </c>
      <c r="I150" t="str">
        <f>_xlfn.XLOOKUP(D150,products!$A$1:$A$49,products!$B$1:$B$49,,0)</f>
        <v>Exc</v>
      </c>
      <c r="J150" t="str">
        <f>_xlfn.XLOOKUP(D150,products!$A$1:$A$49,products!$C$1:$C$49,,0)</f>
        <v>D</v>
      </c>
      <c r="K150" s="4">
        <f>_xlfn.XLOOKUP(orders!D150,products!$A$1:$A$49,products!$D$1:$D$49,,0)</f>
        <v>0.2</v>
      </c>
      <c r="L150" s="5">
        <f>_xlfn.XLOOKUP(D150,products!$A$1:$A$49,products!$E$1:$E$49,,0)</f>
        <v>3.645</v>
      </c>
      <c r="M150" s="5">
        <f>orders!L150*orders!E150</f>
        <v>18.225000000000001</v>
      </c>
      <c r="N150" t="str" cm="1">
        <f t="array" ref="N150">_xlfn.IFS(I150="Rob","Robusta",I150="Exc","Excelsa",I150="Ara","Arabica",I150="Lib","Liberica",I150="","")</f>
        <v>Excelsa</v>
      </c>
      <c r="O150" t="str" cm="1">
        <f t="array" ref="O150">_xlfn.IFS(J150="M","Medium",J150="L","Light",J150="D","Dark",J150="","")</f>
        <v>Dark</v>
      </c>
      <c r="P150" t="str">
        <f>_xlfn.XLOOKUP(Table1[[#This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_xlfn.XLOOKUP(orders!C151,customers!$A$1:$A$1001,customers!$G$1:$G$1001,,0)</f>
        <v>United States</v>
      </c>
      <c r="I151" t="str">
        <f>_xlfn.XLOOKUP(D151,products!$A$1:$A$49,products!$B$1:$B$49,,0)</f>
        <v>Ara</v>
      </c>
      <c r="J151" t="str">
        <f>_xlfn.XLOOKUP(D151,products!$A$1:$A$49,products!$C$1:$C$49,,0)</f>
        <v>M</v>
      </c>
      <c r="K151" s="4">
        <f>_xlfn.XLOOKUP(orders!D151,products!$A$1:$A$49,products!$D$1:$D$49,,0)</f>
        <v>2.5</v>
      </c>
      <c r="L151" s="5">
        <f>_xlfn.XLOOKUP(D151,products!$A$1:$A$49,products!$E$1:$E$49,,0)</f>
        <v>25.874999999999996</v>
      </c>
      <c r="M151" s="5">
        <f>orders!L151*orders!E151</f>
        <v>51.749999999999993</v>
      </c>
      <c r="N151" t="str" cm="1">
        <f t="array" ref="N151">_xlfn.IFS(I151="Rob","Robusta",I151="Exc","Excelsa",I151="Ara","Arabica",I151="Lib","Liberica",I151="","")</f>
        <v>Arabica</v>
      </c>
      <c r="O151" t="str" cm="1">
        <f t="array" ref="O151">_xlfn.IFS(J151="M","Medium",J151="L","Light",J151="D","Dark",J151="","")</f>
        <v>Medium</v>
      </c>
      <c r="P151" t="str">
        <f>_xlfn.XLOOKUP(Table1[[#This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_xlfn.XLOOKUP(orders!C152,customers!$A$1:$A$1001,customers!$G$1:$G$1001,,0)</f>
        <v>United States</v>
      </c>
      <c r="I152" t="str">
        <f>_xlfn.XLOOKUP(D152,products!$A$1:$A$49,products!$B$1:$B$49,,0)</f>
        <v>Lib</v>
      </c>
      <c r="J152" t="str">
        <f>_xlfn.XLOOKUP(D152,products!$A$1:$A$49,products!$C$1:$C$49,,0)</f>
        <v>D</v>
      </c>
      <c r="K152" s="4">
        <f>_xlfn.XLOOKUP(orders!D152,products!$A$1:$A$49,products!$D$1:$D$49,,0)</f>
        <v>1</v>
      </c>
      <c r="L152" s="5">
        <f>_xlfn.XLOOKUP(D152,products!$A$1:$A$49,products!$E$1:$E$49,,0)</f>
        <v>12.95</v>
      </c>
      <c r="M152" s="5">
        <f>orders!L152*orders!E152</f>
        <v>12.95</v>
      </c>
      <c r="N152" t="str" cm="1">
        <f t="array" ref="N152">_xlfn.IFS(I152="Rob","Robusta",I152="Exc","Excelsa",I152="Ara","Arabica",I152="Lib","Liberica",I152="","")</f>
        <v>Liberica</v>
      </c>
      <c r="O152" t="str" cm="1">
        <f t="array" ref="O152">_xlfn.IFS(J152="M","Medium",J152="L","Light",J152="D","Dark",J152="","")</f>
        <v>Dark</v>
      </c>
      <c r="P152" t="str">
        <f>_xlfn.XLOOKUP(Table1[[#This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_xlfn.XLOOKUP(orders!C153,customers!$A$1:$A$1001,customers!$G$1:$G$1001,,0)</f>
        <v>United States</v>
      </c>
      <c r="I153" t="str">
        <f>_xlfn.XLOOKUP(D153,products!$A$1:$A$49,products!$B$1:$B$49,,0)</f>
        <v>Ara</v>
      </c>
      <c r="J153" t="str">
        <f>_xlfn.XLOOKUP(D153,products!$A$1:$A$49,products!$C$1:$C$49,,0)</f>
        <v>M</v>
      </c>
      <c r="K153" s="4">
        <f>_xlfn.XLOOKUP(orders!D153,products!$A$1:$A$49,products!$D$1:$D$49,,0)</f>
        <v>1</v>
      </c>
      <c r="L153" s="5">
        <f>_xlfn.XLOOKUP(D153,products!$A$1:$A$49,products!$E$1:$E$49,,0)</f>
        <v>11.25</v>
      </c>
      <c r="M153" s="5">
        <f>orders!L153*orders!E153</f>
        <v>33.75</v>
      </c>
      <c r="N153" t="str" cm="1">
        <f t="array" ref="N153">_xlfn.IFS(I153="Rob","Robusta",I153="Exc","Excelsa",I153="Ara","Arabica",I153="Lib","Liberica",I153="","")</f>
        <v>Arabica</v>
      </c>
      <c r="O153" t="str" cm="1">
        <f t="array" ref="O153">_xlfn.IFS(J153="M","Medium",J153="L","Light",J153="D","Dark",J153="","")</f>
        <v>Medium</v>
      </c>
      <c r="P153" t="str">
        <f>_xlfn.XLOOKUP(Table1[[#This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_xlfn.XLOOKUP(orders!C154,customers!$A$1:$A$1001,customers!$G$1:$G$1001,,0)</f>
        <v>United States</v>
      </c>
      <c r="I154" t="str">
        <f>_xlfn.XLOOKUP(D154,products!$A$1:$A$49,products!$B$1:$B$49,,0)</f>
        <v>Rob</v>
      </c>
      <c r="J154" t="str">
        <f>_xlfn.XLOOKUP(D154,products!$A$1:$A$49,products!$C$1:$C$49,,0)</f>
        <v>M</v>
      </c>
      <c r="K154" s="4">
        <f>_xlfn.XLOOKUP(orders!D154,products!$A$1:$A$49,products!$D$1:$D$49,,0)</f>
        <v>2.5</v>
      </c>
      <c r="L154" s="5">
        <f>_xlfn.XLOOKUP(D154,products!$A$1:$A$49,products!$E$1:$E$49,,0)</f>
        <v>22.884999999999998</v>
      </c>
      <c r="M154" s="5">
        <f>orders!L154*orders!E154</f>
        <v>68.655000000000001</v>
      </c>
      <c r="N154" t="str" cm="1">
        <f t="array" ref="N154">_xlfn.IFS(I154="Rob","Robusta",I154="Exc","Excelsa",I154="Ara","Arabica",I154="Lib","Liberica",I154="","")</f>
        <v>Robusta</v>
      </c>
      <c r="O154" t="str" cm="1">
        <f t="array" ref="O154">_xlfn.IFS(J154="M","Medium",J154="L","Light",J154="D","Dark",J154="","")</f>
        <v>Medium</v>
      </c>
      <c r="P154" t="str">
        <f>_xlfn.XLOOKUP(Table1[[#This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_xlfn.XLOOKUP(orders!C155,customers!$A$1:$A$1001,customers!$G$1:$G$1001,,0)</f>
        <v>United States</v>
      </c>
      <c r="I155" t="str">
        <f>_xlfn.XLOOKUP(D155,products!$A$1:$A$49,products!$B$1:$B$49,,0)</f>
        <v>Rob</v>
      </c>
      <c r="J155" t="str">
        <f>_xlfn.XLOOKUP(D155,products!$A$1:$A$49,products!$C$1:$C$49,,0)</f>
        <v>D</v>
      </c>
      <c r="K155" s="4">
        <f>_xlfn.XLOOKUP(orders!D155,products!$A$1:$A$49,products!$D$1:$D$49,,0)</f>
        <v>0.2</v>
      </c>
      <c r="L155" s="5">
        <f>_xlfn.XLOOKUP(D155,products!$A$1:$A$49,products!$E$1:$E$49,,0)</f>
        <v>2.6849999999999996</v>
      </c>
      <c r="M155" s="5">
        <f>orders!L155*orders!E155</f>
        <v>2.6849999999999996</v>
      </c>
      <c r="N155" t="str" cm="1">
        <f t="array" ref="N155">_xlfn.IFS(I155="Rob","Robusta",I155="Exc","Excelsa",I155="Ara","Arabica",I155="Lib","Liberica",I155="","")</f>
        <v>Robusta</v>
      </c>
      <c r="O155" t="str" cm="1">
        <f t="array" ref="O155">_xlfn.IFS(J155="M","Medium",J155="L","Light",J155="D","Dark",J155="","")</f>
        <v>Dark</v>
      </c>
      <c r="P155" t="str">
        <f>_xlfn.XLOOKUP(Table1[[#This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_xlfn.XLOOKUP(orders!C156,customers!$A$1:$A$1001,customers!$G$1:$G$1001,,0)</f>
        <v>United States</v>
      </c>
      <c r="I156" t="str">
        <f>_xlfn.XLOOKUP(D156,products!$A$1:$A$49,products!$B$1:$B$49,,0)</f>
        <v>Ara</v>
      </c>
      <c r="J156" t="str">
        <f>_xlfn.XLOOKUP(D156,products!$A$1:$A$49,products!$C$1:$C$49,,0)</f>
        <v>D</v>
      </c>
      <c r="K156" s="4">
        <f>_xlfn.XLOOKUP(orders!D156,products!$A$1:$A$49,products!$D$1:$D$49,,0)</f>
        <v>2.5</v>
      </c>
      <c r="L156" s="5">
        <f>_xlfn.XLOOKUP(D156,products!$A$1:$A$49,products!$E$1:$E$49,,0)</f>
        <v>22.884999999999998</v>
      </c>
      <c r="M156" s="5">
        <f>orders!L156*orders!E156</f>
        <v>114.42499999999998</v>
      </c>
      <c r="N156" t="str" cm="1">
        <f t="array" ref="N156">_xlfn.IFS(I156="Rob","Robusta",I156="Exc","Excelsa",I156="Ara","Arabica",I156="Lib","Liberica",I156="","")</f>
        <v>Arabica</v>
      </c>
      <c r="O156" t="str" cm="1">
        <f t="array" ref="O156">_xlfn.IFS(J156="M","Medium",J156="L","Light",J156="D","Dark",J156="","")</f>
        <v>Dark</v>
      </c>
      <c r="P156" t="str">
        <f>_xlfn.XLOOKUP(Table1[[#This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_xlfn.XLOOKUP(orders!C157,customers!$A$1:$A$1001,customers!$G$1:$G$1001,,0)</f>
        <v>United States</v>
      </c>
      <c r="I157" t="str">
        <f>_xlfn.XLOOKUP(D157,products!$A$1:$A$49,products!$B$1:$B$49,,0)</f>
        <v>Ara</v>
      </c>
      <c r="J157" t="str">
        <f>_xlfn.XLOOKUP(D157,products!$A$1:$A$49,products!$C$1:$C$49,,0)</f>
        <v>M</v>
      </c>
      <c r="K157" s="4">
        <f>_xlfn.XLOOKUP(orders!D157,products!$A$1:$A$49,products!$D$1:$D$49,,0)</f>
        <v>2.5</v>
      </c>
      <c r="L157" s="5">
        <f>_xlfn.XLOOKUP(D157,products!$A$1:$A$49,products!$E$1:$E$49,,0)</f>
        <v>25.874999999999996</v>
      </c>
      <c r="M157" s="5">
        <f>orders!L157*orders!E157</f>
        <v>155.24999999999997</v>
      </c>
      <c r="N157" t="str" cm="1">
        <f t="array" ref="N157">_xlfn.IFS(I157="Rob","Robusta",I157="Exc","Excelsa",I157="Ara","Arabica",I157="Lib","Liberica",I157="","")</f>
        <v>Arabica</v>
      </c>
      <c r="O157" t="str" cm="1">
        <f t="array" ref="O157">_xlfn.IFS(J157="M","Medium",J157="L","Light",J157="D","Dark",J157="","")</f>
        <v>Medium</v>
      </c>
      <c r="P157" t="str">
        <f>_xlfn.XLOOKUP(Table1[[#This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_xlfn.XLOOKUP(orders!C158,customers!$A$1:$A$1001,customers!$G$1:$G$1001,,0)</f>
        <v>United States</v>
      </c>
      <c r="I158" t="str">
        <f>_xlfn.XLOOKUP(D158,products!$A$1:$A$49,products!$B$1:$B$49,,0)</f>
        <v>Ara</v>
      </c>
      <c r="J158" t="str">
        <f>_xlfn.XLOOKUP(D158,products!$A$1:$A$49,products!$C$1:$C$49,,0)</f>
        <v>M</v>
      </c>
      <c r="K158" s="4">
        <f>_xlfn.XLOOKUP(orders!D158,products!$A$1:$A$49,products!$D$1:$D$49,,0)</f>
        <v>2.5</v>
      </c>
      <c r="L158" s="5">
        <f>_xlfn.XLOOKUP(D158,products!$A$1:$A$49,products!$E$1:$E$49,,0)</f>
        <v>25.874999999999996</v>
      </c>
      <c r="M158" s="5">
        <f>orders!L158*orders!E158</f>
        <v>77.624999999999986</v>
      </c>
      <c r="N158" t="str" cm="1">
        <f t="array" ref="N158">_xlfn.IFS(I158="Rob","Robusta",I158="Exc","Excelsa",I158="Ara","Arabica",I158="Lib","Liberica",I158="","")</f>
        <v>Arabica</v>
      </c>
      <c r="O158" t="str" cm="1">
        <f t="array" ref="O158">_xlfn.IFS(J158="M","Medium",J158="L","Light",J158="D","Dark",J158="","")</f>
        <v>Medium</v>
      </c>
      <c r="P158" t="str">
        <f>_xlfn.XLOOKUP(Table1[[#This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_xlfn.XLOOKUP(orders!C159,customers!$A$1:$A$1001,customers!$G$1:$G$1001,,0)</f>
        <v>Ireland</v>
      </c>
      <c r="I159" t="str">
        <f>_xlfn.XLOOKUP(D159,products!$A$1:$A$49,products!$B$1:$B$49,,0)</f>
        <v>Rob</v>
      </c>
      <c r="J159" t="str">
        <f>_xlfn.XLOOKUP(D159,products!$A$1:$A$49,products!$C$1:$C$49,,0)</f>
        <v>D</v>
      </c>
      <c r="K159" s="4">
        <f>_xlfn.XLOOKUP(orders!D159,products!$A$1:$A$49,products!$D$1:$D$49,,0)</f>
        <v>2.5</v>
      </c>
      <c r="L159" s="5">
        <f>_xlfn.XLOOKUP(D159,products!$A$1:$A$49,products!$E$1:$E$49,,0)</f>
        <v>20.584999999999997</v>
      </c>
      <c r="M159" s="5">
        <f>orders!L159*orders!E159</f>
        <v>61.754999999999995</v>
      </c>
      <c r="N159" t="str" cm="1">
        <f t="array" ref="N159">_xlfn.IFS(I159="Rob","Robusta",I159="Exc","Excelsa",I159="Ara","Arabica",I159="Lib","Liberica",I159="","")</f>
        <v>Robusta</v>
      </c>
      <c r="O159" t="str" cm="1">
        <f t="array" ref="O159">_xlfn.IFS(J159="M","Medium",J159="L","Light",J159="D","Dark",J159="","")</f>
        <v>Dark</v>
      </c>
      <c r="P159" t="str">
        <f>_xlfn.XLOOKUP(Table1[[#This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_xlfn.XLOOKUP(orders!C160,customers!$A$1:$A$1001,customers!$G$1:$G$1001,,0)</f>
        <v>United States</v>
      </c>
      <c r="I160" t="str">
        <f>_xlfn.XLOOKUP(D160,products!$A$1:$A$49,products!$B$1:$B$49,,0)</f>
        <v>Rob</v>
      </c>
      <c r="J160" t="str">
        <f>_xlfn.XLOOKUP(D160,products!$A$1:$A$49,products!$C$1:$C$49,,0)</f>
        <v>D</v>
      </c>
      <c r="K160" s="4">
        <f>_xlfn.XLOOKUP(orders!D160,products!$A$1:$A$49,products!$D$1:$D$49,,0)</f>
        <v>2.5</v>
      </c>
      <c r="L160" s="5">
        <f>_xlfn.XLOOKUP(D160,products!$A$1:$A$49,products!$E$1:$E$49,,0)</f>
        <v>20.584999999999997</v>
      </c>
      <c r="M160" s="5">
        <f>orders!L160*orders!E160</f>
        <v>123.50999999999999</v>
      </c>
      <c r="N160" t="str" cm="1">
        <f t="array" ref="N160">_xlfn.IFS(I160="Rob","Robusta",I160="Exc","Excelsa",I160="Ara","Arabica",I160="Lib","Liberica",I160="","")</f>
        <v>Robusta</v>
      </c>
      <c r="O160" t="str" cm="1">
        <f t="array" ref="O160">_xlfn.IFS(J160="M","Medium",J160="L","Light",J160="D","Dark",J160="","")</f>
        <v>Dark</v>
      </c>
      <c r="P160" t="str">
        <f>_xlfn.XLOOKUP(Table1[[#This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_xlfn.XLOOKUP(orders!C161,customers!$A$1:$A$1001,customers!$G$1:$G$1001,,0)</f>
        <v>United States</v>
      </c>
      <c r="I161" t="str">
        <f>_xlfn.XLOOKUP(D161,products!$A$1:$A$49,products!$B$1:$B$49,,0)</f>
        <v>Lib</v>
      </c>
      <c r="J161" t="str">
        <f>_xlfn.XLOOKUP(D161,products!$A$1:$A$49,products!$C$1:$C$49,,0)</f>
        <v>L</v>
      </c>
      <c r="K161" s="4">
        <f>_xlfn.XLOOKUP(orders!D161,products!$A$1:$A$49,products!$D$1:$D$49,,0)</f>
        <v>2.5</v>
      </c>
      <c r="L161" s="5">
        <f>_xlfn.XLOOKUP(D161,products!$A$1:$A$49,products!$E$1:$E$49,,0)</f>
        <v>36.454999999999998</v>
      </c>
      <c r="M161" s="5">
        <f>orders!L161*orders!E161</f>
        <v>218.73</v>
      </c>
      <c r="N161" t="str" cm="1">
        <f t="array" ref="N161">_xlfn.IFS(I161="Rob","Robusta",I161="Exc","Excelsa",I161="Ara","Arabica",I161="Lib","Liberica",I161="","")</f>
        <v>Liberica</v>
      </c>
      <c r="O161" t="str" cm="1">
        <f t="array" ref="O161">_xlfn.IFS(J161="M","Medium",J161="L","Light",J161="D","Dark",J161="","")</f>
        <v>Light</v>
      </c>
      <c r="P161" t="str">
        <f>_xlfn.XLOOKUP(Table1[[#This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_xlfn.XLOOKUP(orders!C162,customers!$A$1:$A$1001,customers!$G$1:$G$1001,,0)</f>
        <v>United States</v>
      </c>
      <c r="I162" t="str">
        <f>_xlfn.XLOOKUP(D162,products!$A$1:$A$49,products!$B$1:$B$49,,0)</f>
        <v>Exc</v>
      </c>
      <c r="J162" t="str">
        <f>_xlfn.XLOOKUP(D162,products!$A$1:$A$49,products!$C$1:$C$49,,0)</f>
        <v>M</v>
      </c>
      <c r="K162" s="4">
        <f>_xlfn.XLOOKUP(orders!D162,products!$A$1:$A$49,products!$D$1:$D$49,,0)</f>
        <v>0.5</v>
      </c>
      <c r="L162" s="5">
        <f>_xlfn.XLOOKUP(D162,products!$A$1:$A$49,products!$E$1:$E$49,,0)</f>
        <v>8.25</v>
      </c>
      <c r="M162" s="5">
        <f>orders!L162*orders!E162</f>
        <v>33</v>
      </c>
      <c r="N162" t="str" cm="1">
        <f t="array" ref="N162">_xlfn.IFS(I162="Rob","Robusta",I162="Exc","Excelsa",I162="Ara","Arabica",I162="Lib","Liberica",I162="","")</f>
        <v>Excelsa</v>
      </c>
      <c r="O162" t="str" cm="1">
        <f t="array" ref="O162">_xlfn.IFS(J162="M","Medium",J162="L","Light",J162="D","Dark",J162="","")</f>
        <v>Medium</v>
      </c>
      <c r="P162" t="str">
        <f>_xlfn.XLOOKUP(Table1[[#This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_xlfn.XLOOKUP(orders!C163,customers!$A$1:$A$1001,customers!$G$1:$G$1001,,0)</f>
        <v>United States</v>
      </c>
      <c r="I163" t="str">
        <f>_xlfn.XLOOKUP(D163,products!$A$1:$A$49,products!$B$1:$B$49,,0)</f>
        <v>Ara</v>
      </c>
      <c r="J163" t="str">
        <f>_xlfn.XLOOKUP(D163,products!$A$1:$A$49,products!$C$1:$C$49,,0)</f>
        <v>L</v>
      </c>
      <c r="K163" s="4">
        <f>_xlfn.XLOOKUP(orders!D163,products!$A$1:$A$49,products!$D$1:$D$49,,0)</f>
        <v>0.5</v>
      </c>
      <c r="L163" s="5">
        <f>_xlfn.XLOOKUP(D163,products!$A$1:$A$49,products!$E$1:$E$49,,0)</f>
        <v>7.77</v>
      </c>
      <c r="M163" s="5">
        <f>orders!L163*orders!E163</f>
        <v>23.31</v>
      </c>
      <c r="N163" t="str" cm="1">
        <f t="array" ref="N163">_xlfn.IFS(I163="Rob","Robusta",I163="Exc","Excelsa",I163="Ara","Arabica",I163="Lib","Liberica",I163="","")</f>
        <v>Arabica</v>
      </c>
      <c r="O163" t="str" cm="1">
        <f t="array" ref="O163">_xlfn.IFS(J163="M","Medium",J163="L","Light",J163="D","Dark",J163="","")</f>
        <v>Light</v>
      </c>
      <c r="P163" t="str">
        <f>_xlfn.XLOOKUP(Table1[[#This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_xlfn.XLOOKUP(orders!C164,customers!$A$1:$A$1001,customers!$G$1:$G$1001,,0)</f>
        <v>United States</v>
      </c>
      <c r="I164" t="str">
        <f>_xlfn.XLOOKUP(D164,products!$A$1:$A$49,products!$B$1:$B$49,,0)</f>
        <v>Exc</v>
      </c>
      <c r="J164" t="str">
        <f>_xlfn.XLOOKUP(D164,products!$A$1:$A$49,products!$C$1:$C$49,,0)</f>
        <v>D</v>
      </c>
      <c r="K164" s="4">
        <f>_xlfn.XLOOKUP(orders!D164,products!$A$1:$A$49,products!$D$1:$D$49,,0)</f>
        <v>0.5</v>
      </c>
      <c r="L164" s="5">
        <f>_xlfn.XLOOKUP(D164,products!$A$1:$A$49,products!$E$1:$E$49,,0)</f>
        <v>7.29</v>
      </c>
      <c r="M164" s="5">
        <f>orders!L164*orders!E164</f>
        <v>21.87</v>
      </c>
      <c r="N164" t="str" cm="1">
        <f t="array" ref="N164">_xlfn.IFS(I164="Rob","Robusta",I164="Exc","Excelsa",I164="Ara","Arabica",I164="Lib","Liberica",I164="","")</f>
        <v>Excelsa</v>
      </c>
      <c r="O164" t="str" cm="1">
        <f t="array" ref="O164">_xlfn.IFS(J164="M","Medium",J164="L","Light",J164="D","Dark",J164="","")</f>
        <v>Dark</v>
      </c>
      <c r="P164" t="str">
        <f>_xlfn.XLOOKUP(Table1[[#This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_xlfn.XLOOKUP(orders!C165,customers!$A$1:$A$1001,customers!$G$1:$G$1001,,0)</f>
        <v>United States</v>
      </c>
      <c r="I165" t="str">
        <f>_xlfn.XLOOKUP(D165,products!$A$1:$A$49,products!$B$1:$B$49,,0)</f>
        <v>Rob</v>
      </c>
      <c r="J165" t="str">
        <f>_xlfn.XLOOKUP(D165,products!$A$1:$A$49,products!$C$1:$C$49,,0)</f>
        <v>D</v>
      </c>
      <c r="K165" s="4">
        <f>_xlfn.XLOOKUP(orders!D165,products!$A$1:$A$49,products!$D$1:$D$49,,0)</f>
        <v>0.2</v>
      </c>
      <c r="L165" s="5">
        <f>_xlfn.XLOOKUP(D165,products!$A$1:$A$49,products!$E$1:$E$49,,0)</f>
        <v>2.6849999999999996</v>
      </c>
      <c r="M165" s="5">
        <f>orders!L165*orders!E165</f>
        <v>16.11</v>
      </c>
      <c r="N165" t="str" cm="1">
        <f t="array" ref="N165">_xlfn.IFS(I165="Rob","Robusta",I165="Exc","Excelsa",I165="Ara","Arabica",I165="Lib","Liberica",I165="","")</f>
        <v>Robusta</v>
      </c>
      <c r="O165" t="str" cm="1">
        <f t="array" ref="O165">_xlfn.IFS(J165="M","Medium",J165="L","Light",J165="D","Dark",J165="","")</f>
        <v>Dark</v>
      </c>
      <c r="P165" t="str">
        <f>_xlfn.XLOOKUP(Table1[[#This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_xlfn.XLOOKUP(orders!C166,customers!$A$1:$A$1001,customers!$G$1:$G$1001,,0)</f>
        <v>Ireland</v>
      </c>
      <c r="I166" t="str">
        <f>_xlfn.XLOOKUP(D166,products!$A$1:$A$49,products!$B$1:$B$49,,0)</f>
        <v>Exc</v>
      </c>
      <c r="J166" t="str">
        <f>_xlfn.XLOOKUP(D166,products!$A$1:$A$49,products!$C$1:$C$49,,0)</f>
        <v>D</v>
      </c>
      <c r="K166" s="4">
        <f>_xlfn.XLOOKUP(orders!D166,products!$A$1:$A$49,products!$D$1:$D$49,,0)</f>
        <v>0.5</v>
      </c>
      <c r="L166" s="5">
        <f>_xlfn.XLOOKUP(D166,products!$A$1:$A$49,products!$E$1:$E$49,,0)</f>
        <v>7.29</v>
      </c>
      <c r="M166" s="5">
        <f>orders!L166*orders!E166</f>
        <v>29.16</v>
      </c>
      <c r="N166" t="str" cm="1">
        <f t="array" ref="N166">_xlfn.IFS(I166="Rob","Robusta",I166="Exc","Excelsa",I166="Ara","Arabica",I166="Lib","Liberica",I166="","")</f>
        <v>Excelsa</v>
      </c>
      <c r="O166" t="str" cm="1">
        <f t="array" ref="O166">_xlfn.IFS(J166="M","Medium",J166="L","Light",J166="D","Dark",J166="","")</f>
        <v>Dark</v>
      </c>
      <c r="P166" t="str">
        <f>_xlfn.XLOOKUP(Table1[[#This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_xlfn.XLOOKUP(orders!C167,customers!$A$1:$A$1001,customers!$G$1:$G$1001,,0)</f>
        <v>United States</v>
      </c>
      <c r="I167" t="str">
        <f>_xlfn.XLOOKUP(D167,products!$A$1:$A$49,products!$B$1:$B$49,,0)</f>
        <v>Rob</v>
      </c>
      <c r="J167" t="str">
        <f>_xlfn.XLOOKUP(D167,products!$A$1:$A$49,products!$C$1:$C$49,,0)</f>
        <v>D</v>
      </c>
      <c r="K167" s="4">
        <f>_xlfn.XLOOKUP(orders!D167,products!$A$1:$A$49,products!$D$1:$D$49,,0)</f>
        <v>1</v>
      </c>
      <c r="L167" s="5">
        <f>_xlfn.XLOOKUP(D167,products!$A$1:$A$49,products!$E$1:$E$49,,0)</f>
        <v>8.9499999999999993</v>
      </c>
      <c r="M167" s="5">
        <f>orders!L167*orders!E167</f>
        <v>53.699999999999996</v>
      </c>
      <c r="N167" t="str" cm="1">
        <f t="array" ref="N167">_xlfn.IFS(I167="Rob","Robusta",I167="Exc","Excelsa",I167="Ara","Arabica",I167="Lib","Liberica",I167="","")</f>
        <v>Robusta</v>
      </c>
      <c r="O167" t="str" cm="1">
        <f t="array" ref="O167">_xlfn.IFS(J167="M","Medium",J167="L","Light",J167="D","Dark",J167="","")</f>
        <v>Dark</v>
      </c>
      <c r="P167" t="str">
        <f>_xlfn.XLOOKUP(Table1[[#This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_xlfn.XLOOKUP(orders!C168,customers!$A$1:$A$1001,customers!$G$1:$G$1001,,0)</f>
        <v>United States</v>
      </c>
      <c r="I168" t="str">
        <f>_xlfn.XLOOKUP(D168,products!$A$1:$A$49,products!$B$1:$B$49,,0)</f>
        <v>Rob</v>
      </c>
      <c r="J168" t="str">
        <f>_xlfn.XLOOKUP(D168,products!$A$1:$A$49,products!$C$1:$C$49,,0)</f>
        <v>D</v>
      </c>
      <c r="K168" s="4">
        <f>_xlfn.XLOOKUP(orders!D168,products!$A$1:$A$49,products!$D$1:$D$49,,0)</f>
        <v>0.5</v>
      </c>
      <c r="L168" s="5">
        <f>_xlfn.XLOOKUP(D168,products!$A$1:$A$49,products!$E$1:$E$49,,0)</f>
        <v>5.3699999999999992</v>
      </c>
      <c r="M168" s="5">
        <f>orders!L168*orders!E168</f>
        <v>26.849999999999994</v>
      </c>
      <c r="N168" t="str" cm="1">
        <f t="array" ref="N168">_xlfn.IFS(I168="Rob","Robusta",I168="Exc","Excelsa",I168="Ara","Arabica",I168="Lib","Liberica",I168="","")</f>
        <v>Robusta</v>
      </c>
      <c r="O168" t="str" cm="1">
        <f t="array" ref="O168">_xlfn.IFS(J168="M","Medium",J168="L","Light",J168="D","Dark",J168="","")</f>
        <v>Dark</v>
      </c>
      <c r="P168" t="str">
        <f>_xlfn.XLOOKUP(Table1[[#This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_xlfn.XLOOKUP(orders!C169,customers!$A$1:$A$1001,customers!$G$1:$G$1001,,0)</f>
        <v>United States</v>
      </c>
      <c r="I169" t="str">
        <f>_xlfn.XLOOKUP(D169,products!$A$1:$A$49,products!$B$1:$B$49,,0)</f>
        <v>Exc</v>
      </c>
      <c r="J169" t="str">
        <f>_xlfn.XLOOKUP(D169,products!$A$1:$A$49,products!$C$1:$C$49,,0)</f>
        <v>M</v>
      </c>
      <c r="K169" s="4">
        <f>_xlfn.XLOOKUP(orders!D169,products!$A$1:$A$49,products!$D$1:$D$49,,0)</f>
        <v>0.5</v>
      </c>
      <c r="L169" s="5">
        <f>_xlfn.XLOOKUP(D169,products!$A$1:$A$49,products!$E$1:$E$49,,0)</f>
        <v>8.25</v>
      </c>
      <c r="M169" s="5">
        <f>orders!L169*orders!E169</f>
        <v>41.25</v>
      </c>
      <c r="N169" t="str" cm="1">
        <f t="array" ref="N169">_xlfn.IFS(I169="Rob","Robusta",I169="Exc","Excelsa",I169="Ara","Arabica",I169="Lib","Liberica",I169="","")</f>
        <v>Excelsa</v>
      </c>
      <c r="O169" t="str" cm="1">
        <f t="array" ref="O169">_xlfn.IFS(J169="M","Medium",J169="L","Light",J169="D","Dark",J169="","")</f>
        <v>Medium</v>
      </c>
      <c r="P169" t="str">
        <f>_xlfn.XLOOKUP(Table1[[#This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_xlfn.XLOOKUP(orders!C170,customers!$A$1:$A$1001,customers!$G$1:$G$1001,,0)</f>
        <v>Ireland</v>
      </c>
      <c r="I170" t="str">
        <f>_xlfn.XLOOKUP(D170,products!$A$1:$A$49,products!$B$1:$B$49,,0)</f>
        <v>Ara</v>
      </c>
      <c r="J170" t="str">
        <f>_xlfn.XLOOKUP(D170,products!$A$1:$A$49,products!$C$1:$C$49,,0)</f>
        <v>M</v>
      </c>
      <c r="K170" s="4">
        <f>_xlfn.XLOOKUP(orders!D170,products!$A$1:$A$49,products!$D$1:$D$49,,0)</f>
        <v>0.5</v>
      </c>
      <c r="L170" s="5">
        <f>_xlfn.XLOOKUP(D170,products!$A$1:$A$49,products!$E$1:$E$49,,0)</f>
        <v>6.75</v>
      </c>
      <c r="M170" s="5">
        <f>orders!L170*orders!E170</f>
        <v>40.5</v>
      </c>
      <c r="N170" t="str" cm="1">
        <f t="array" ref="N170">_xlfn.IFS(I170="Rob","Robusta",I170="Exc","Excelsa",I170="Ara","Arabica",I170="Lib","Liberica",I170="","")</f>
        <v>Arabica</v>
      </c>
      <c r="O170" t="str" cm="1">
        <f t="array" ref="O170">_xlfn.IFS(J170="M","Medium",J170="L","Light",J170="D","Dark",J170="","")</f>
        <v>Medium</v>
      </c>
      <c r="P170" t="str">
        <f>_xlfn.XLOOKUP(Table1[[#This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_xlfn.XLOOKUP(orders!C171,customers!$A$1:$A$1001,customers!$G$1:$G$1001,,0)</f>
        <v>Ireland</v>
      </c>
      <c r="I171" t="str">
        <f>_xlfn.XLOOKUP(D171,products!$A$1:$A$49,products!$B$1:$B$49,,0)</f>
        <v>Rob</v>
      </c>
      <c r="J171" t="str">
        <f>_xlfn.XLOOKUP(D171,products!$A$1:$A$49,products!$C$1:$C$49,,0)</f>
        <v>D</v>
      </c>
      <c r="K171" s="4">
        <f>_xlfn.XLOOKUP(orders!D171,products!$A$1:$A$49,products!$D$1:$D$49,,0)</f>
        <v>1</v>
      </c>
      <c r="L171" s="5">
        <f>_xlfn.XLOOKUP(D171,products!$A$1:$A$49,products!$E$1:$E$49,,0)</f>
        <v>8.9499999999999993</v>
      </c>
      <c r="M171" s="5">
        <f>orders!L171*orders!E171</f>
        <v>17.899999999999999</v>
      </c>
      <c r="N171" t="str" cm="1">
        <f t="array" ref="N171">_xlfn.IFS(I171="Rob","Robusta",I171="Exc","Excelsa",I171="Ara","Arabica",I171="Lib","Liberica",I171="","")</f>
        <v>Robusta</v>
      </c>
      <c r="O171" t="str" cm="1">
        <f t="array" ref="O171">_xlfn.IFS(J171="M","Medium",J171="L","Light",J171="D","Dark",J171="","")</f>
        <v>Dark</v>
      </c>
      <c r="P171" t="str">
        <f>_xlfn.XLOOKUP(Table1[[#This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_xlfn.XLOOKUP(orders!C172,customers!$A$1:$A$1001,customers!$G$1:$G$1001,,0)</f>
        <v>United Kingdom</v>
      </c>
      <c r="I172" t="str">
        <f>_xlfn.XLOOKUP(D172,products!$A$1:$A$49,products!$B$1:$B$49,,0)</f>
        <v>Exc</v>
      </c>
      <c r="J172" t="str">
        <f>_xlfn.XLOOKUP(D172,products!$A$1:$A$49,products!$C$1:$C$49,,0)</f>
        <v>L</v>
      </c>
      <c r="K172" s="4">
        <f>_xlfn.XLOOKUP(orders!D172,products!$A$1:$A$49,products!$D$1:$D$49,,0)</f>
        <v>2.5</v>
      </c>
      <c r="L172" s="5">
        <f>_xlfn.XLOOKUP(D172,products!$A$1:$A$49,products!$E$1:$E$49,,0)</f>
        <v>34.154999999999994</v>
      </c>
      <c r="M172" s="5">
        <f>orders!L172*orders!E172</f>
        <v>68.309999999999988</v>
      </c>
      <c r="N172" t="str" cm="1">
        <f t="array" ref="N172">_xlfn.IFS(I172="Rob","Robusta",I172="Exc","Excelsa",I172="Ara","Arabica",I172="Lib","Liberica",I172="","")</f>
        <v>Excelsa</v>
      </c>
      <c r="O172" t="str" cm="1">
        <f t="array" ref="O172">_xlfn.IFS(J172="M","Medium",J172="L","Light",J172="D","Dark",J172="","")</f>
        <v>Light</v>
      </c>
      <c r="P172" t="str">
        <f>_xlfn.XLOOKUP(Table1[[#This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_xlfn.XLOOKUP(orders!C173,customers!$A$1:$A$1001,customers!$G$1:$G$1001,,0)</f>
        <v>United States</v>
      </c>
      <c r="I173" t="str">
        <f>_xlfn.XLOOKUP(D173,products!$A$1:$A$49,products!$B$1:$B$49,,0)</f>
        <v>Exc</v>
      </c>
      <c r="J173" t="str">
        <f>_xlfn.XLOOKUP(D173,products!$A$1:$A$49,products!$C$1:$C$49,,0)</f>
        <v>M</v>
      </c>
      <c r="K173" s="4">
        <f>_xlfn.XLOOKUP(orders!D173,products!$A$1:$A$49,products!$D$1:$D$49,,0)</f>
        <v>2.5</v>
      </c>
      <c r="L173" s="5">
        <f>_xlfn.XLOOKUP(D173,products!$A$1:$A$49,products!$E$1:$E$49,,0)</f>
        <v>31.624999999999996</v>
      </c>
      <c r="M173" s="5">
        <f>orders!L173*orders!E173</f>
        <v>63.249999999999993</v>
      </c>
      <c r="N173" t="str" cm="1">
        <f t="array" ref="N173">_xlfn.IFS(I173="Rob","Robusta",I173="Exc","Excelsa",I173="Ara","Arabica",I173="Lib","Liberica",I173="","")</f>
        <v>Excelsa</v>
      </c>
      <c r="O173" t="str" cm="1">
        <f t="array" ref="O173">_xlfn.IFS(J173="M","Medium",J173="L","Light",J173="D","Dark",J173="","")</f>
        <v>Medium</v>
      </c>
      <c r="P173" t="str">
        <f>_xlfn.XLOOKUP(Table1[[#This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_xlfn.XLOOKUP(orders!C174,customers!$A$1:$A$1001,customers!$G$1:$G$1001,,0)</f>
        <v>Ireland</v>
      </c>
      <c r="I174" t="str">
        <f>_xlfn.XLOOKUP(D174,products!$A$1:$A$49,products!$B$1:$B$49,,0)</f>
        <v>Exc</v>
      </c>
      <c r="J174" t="str">
        <f>_xlfn.XLOOKUP(D174,products!$A$1:$A$49,products!$C$1:$C$49,,0)</f>
        <v>D</v>
      </c>
      <c r="K174" s="4">
        <f>_xlfn.XLOOKUP(orders!D174,products!$A$1:$A$49,products!$D$1:$D$49,,0)</f>
        <v>0.5</v>
      </c>
      <c r="L174" s="5">
        <f>_xlfn.XLOOKUP(D174,products!$A$1:$A$49,products!$E$1:$E$49,,0)</f>
        <v>7.29</v>
      </c>
      <c r="M174" s="5">
        <f>orders!L174*orders!E174</f>
        <v>21.87</v>
      </c>
      <c r="N174" t="str" cm="1">
        <f t="array" ref="N174">_xlfn.IFS(I174="Rob","Robusta",I174="Exc","Excelsa",I174="Ara","Arabica",I174="Lib","Liberica",I174="","")</f>
        <v>Excelsa</v>
      </c>
      <c r="O174" t="str" cm="1">
        <f t="array" ref="O174">_xlfn.IFS(J174="M","Medium",J174="L","Light",J174="D","Dark",J174="","")</f>
        <v>Dark</v>
      </c>
      <c r="P174" t="str">
        <f>_xlfn.XLOOKUP(Table1[[#This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_xlfn.XLOOKUP(orders!C175,customers!$A$1:$A$1001,customers!$G$1:$G$1001,,0)</f>
        <v>United States</v>
      </c>
      <c r="I175" t="str">
        <f>_xlfn.XLOOKUP(D175,products!$A$1:$A$49,products!$B$1:$B$49,,0)</f>
        <v>Rob</v>
      </c>
      <c r="J175" t="str">
        <f>_xlfn.XLOOKUP(D175,products!$A$1:$A$49,products!$C$1:$C$49,,0)</f>
        <v>M</v>
      </c>
      <c r="K175" s="4">
        <f>_xlfn.XLOOKUP(orders!D175,products!$A$1:$A$49,products!$D$1:$D$49,,0)</f>
        <v>2.5</v>
      </c>
      <c r="L175" s="5">
        <f>_xlfn.XLOOKUP(D175,products!$A$1:$A$49,products!$E$1:$E$49,,0)</f>
        <v>22.884999999999998</v>
      </c>
      <c r="M175" s="5">
        <f>orders!L175*orders!E175</f>
        <v>91.539999999999992</v>
      </c>
      <c r="N175" t="str" cm="1">
        <f t="array" ref="N175">_xlfn.IFS(I175="Rob","Robusta",I175="Exc","Excelsa",I175="Ara","Arabica",I175="Lib","Liberica",I175="","")</f>
        <v>Robusta</v>
      </c>
      <c r="O175" t="str" cm="1">
        <f t="array" ref="O175">_xlfn.IFS(J175="M","Medium",J175="L","Light",J175="D","Dark",J175="","")</f>
        <v>Medium</v>
      </c>
      <c r="P175" t="str">
        <f>_xlfn.XLOOKUP(Table1[[#This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_xlfn.XLOOKUP(orders!C176,customers!$A$1:$A$1001,customers!$G$1:$G$1001,,0)</f>
        <v>United States</v>
      </c>
      <c r="I176" t="str">
        <f>_xlfn.XLOOKUP(D176,products!$A$1:$A$49,products!$B$1:$B$49,,0)</f>
        <v>Exc</v>
      </c>
      <c r="J176" t="str">
        <f>_xlfn.XLOOKUP(D176,products!$A$1:$A$49,products!$C$1:$C$49,,0)</f>
        <v>L</v>
      </c>
      <c r="K176" s="4">
        <f>_xlfn.XLOOKUP(orders!D176,products!$A$1:$A$49,products!$D$1:$D$49,,0)</f>
        <v>2.5</v>
      </c>
      <c r="L176" s="5">
        <f>_xlfn.XLOOKUP(D176,products!$A$1:$A$49,products!$E$1:$E$49,,0)</f>
        <v>34.154999999999994</v>
      </c>
      <c r="M176" s="5">
        <f>orders!L176*orders!E176</f>
        <v>204.92999999999995</v>
      </c>
      <c r="N176" t="str" cm="1">
        <f t="array" ref="N176">_xlfn.IFS(I176="Rob","Robusta",I176="Exc","Excelsa",I176="Ara","Arabica",I176="Lib","Liberica",I176="","")</f>
        <v>Excelsa</v>
      </c>
      <c r="O176" t="str" cm="1">
        <f t="array" ref="O176">_xlfn.IFS(J176="M","Medium",J176="L","Light",J176="D","Dark",J176="","")</f>
        <v>Light</v>
      </c>
      <c r="P176" t="str">
        <f>_xlfn.XLOOKUP(Table1[[#This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_xlfn.XLOOKUP(orders!C177,customers!$A$1:$A$1001,customers!$G$1:$G$1001,,0)</f>
        <v>United States</v>
      </c>
      <c r="I177" t="str">
        <f>_xlfn.XLOOKUP(D177,products!$A$1:$A$49,products!$B$1:$B$49,,0)</f>
        <v>Exc</v>
      </c>
      <c r="J177" t="str">
        <f>_xlfn.XLOOKUP(D177,products!$A$1:$A$49,products!$C$1:$C$49,,0)</f>
        <v>M</v>
      </c>
      <c r="K177" s="4">
        <f>_xlfn.XLOOKUP(orders!D177,products!$A$1:$A$49,products!$D$1:$D$49,,0)</f>
        <v>2.5</v>
      </c>
      <c r="L177" s="5">
        <f>_xlfn.XLOOKUP(D177,products!$A$1:$A$49,products!$E$1:$E$49,,0)</f>
        <v>31.624999999999996</v>
      </c>
      <c r="M177" s="5">
        <f>orders!L177*orders!E177</f>
        <v>63.249999999999993</v>
      </c>
      <c r="N177" t="str" cm="1">
        <f t="array" ref="N177">_xlfn.IFS(I177="Rob","Robusta",I177="Exc","Excelsa",I177="Ara","Arabica",I177="Lib","Liberica",I177="","")</f>
        <v>Excelsa</v>
      </c>
      <c r="O177" t="str" cm="1">
        <f t="array" ref="O177">_xlfn.IFS(J177="M","Medium",J177="L","Light",J177="D","Dark",J177="","")</f>
        <v>Medium</v>
      </c>
      <c r="P177" t="str">
        <f>_xlfn.XLOOKUP(Table1[[#This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_xlfn.XLOOKUP(orders!C178,customers!$A$1:$A$1001,customers!$G$1:$G$1001,,0)</f>
        <v>United States</v>
      </c>
      <c r="I178" t="str">
        <f>_xlfn.XLOOKUP(D178,products!$A$1:$A$49,products!$B$1:$B$49,,0)</f>
        <v>Exc</v>
      </c>
      <c r="J178" t="str">
        <f>_xlfn.XLOOKUP(D178,products!$A$1:$A$49,products!$C$1:$C$49,,0)</f>
        <v>L</v>
      </c>
      <c r="K178" s="4">
        <f>_xlfn.XLOOKUP(orders!D178,products!$A$1:$A$49,products!$D$1:$D$49,,0)</f>
        <v>2.5</v>
      </c>
      <c r="L178" s="5">
        <f>_xlfn.XLOOKUP(D178,products!$A$1:$A$49,products!$E$1:$E$49,,0)</f>
        <v>34.154999999999994</v>
      </c>
      <c r="M178" s="5">
        <f>orders!L178*orders!E178</f>
        <v>34.154999999999994</v>
      </c>
      <c r="N178" t="str" cm="1">
        <f t="array" ref="N178">_xlfn.IFS(I178="Rob","Robusta",I178="Exc","Excelsa",I178="Ara","Arabica",I178="Lib","Liberica",I178="","")</f>
        <v>Excelsa</v>
      </c>
      <c r="O178" t="str" cm="1">
        <f t="array" ref="O178">_xlfn.IFS(J178="M","Medium",J178="L","Light",J178="D","Dark",J178="","")</f>
        <v>Light</v>
      </c>
      <c r="P178" t="str">
        <f>_xlfn.XLOOKUP(Table1[[#This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_xlfn.XLOOKUP(orders!C179,customers!$A$1:$A$1001,customers!$G$1:$G$1001,,0)</f>
        <v>United States</v>
      </c>
      <c r="I179" t="str">
        <f>_xlfn.XLOOKUP(D179,products!$A$1:$A$49,products!$B$1:$B$49,,0)</f>
        <v>Rob</v>
      </c>
      <c r="J179" t="str">
        <f>_xlfn.XLOOKUP(D179,products!$A$1:$A$49,products!$C$1:$C$49,,0)</f>
        <v>L</v>
      </c>
      <c r="K179" s="4">
        <f>_xlfn.XLOOKUP(orders!D179,products!$A$1:$A$49,products!$D$1:$D$49,,0)</f>
        <v>2.5</v>
      </c>
      <c r="L179" s="5">
        <f>_xlfn.XLOOKUP(D179,products!$A$1:$A$49,products!$E$1:$E$49,,0)</f>
        <v>27.484999999999996</v>
      </c>
      <c r="M179" s="5">
        <f>orders!L179*orders!E179</f>
        <v>109.93999999999998</v>
      </c>
      <c r="N179" t="str" cm="1">
        <f t="array" ref="N179">_xlfn.IFS(I179="Rob","Robusta",I179="Exc","Excelsa",I179="Ara","Arabica",I179="Lib","Liberica",I179="","")</f>
        <v>Robusta</v>
      </c>
      <c r="O179" t="str" cm="1">
        <f t="array" ref="O179">_xlfn.IFS(J179="M","Medium",J179="L","Light",J179="D","Dark",J179="","")</f>
        <v>Light</v>
      </c>
      <c r="P179" t="str">
        <f>_xlfn.XLOOKUP(Table1[[#This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_xlfn.XLOOKUP(orders!C180,customers!$A$1:$A$1001,customers!$G$1:$G$1001,,0)</f>
        <v>United States</v>
      </c>
      <c r="I180" t="str">
        <f>_xlfn.XLOOKUP(D180,products!$A$1:$A$49,products!$B$1:$B$49,,0)</f>
        <v>Ara</v>
      </c>
      <c r="J180" t="str">
        <f>_xlfn.XLOOKUP(D180,products!$A$1:$A$49,products!$C$1:$C$49,,0)</f>
        <v>L</v>
      </c>
      <c r="K180" s="4">
        <f>_xlfn.XLOOKUP(orders!D180,products!$A$1:$A$49,products!$D$1:$D$49,,0)</f>
        <v>1</v>
      </c>
      <c r="L180" s="5">
        <f>_xlfn.XLOOKUP(D180,products!$A$1:$A$49,products!$E$1:$E$49,,0)</f>
        <v>12.95</v>
      </c>
      <c r="M180" s="5">
        <f>orders!L180*orders!E180</f>
        <v>25.9</v>
      </c>
      <c r="N180" t="str" cm="1">
        <f t="array" ref="N180">_xlfn.IFS(I180="Rob","Robusta",I180="Exc","Excelsa",I180="Ara","Arabica",I180="Lib","Liberica",I180="","")</f>
        <v>Arabica</v>
      </c>
      <c r="O180" t="str" cm="1">
        <f t="array" ref="O180">_xlfn.IFS(J180="M","Medium",J180="L","Light",J180="D","Dark",J180="","")</f>
        <v>Light</v>
      </c>
      <c r="P180" t="str">
        <f>_xlfn.XLOOKUP(Table1[[#This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_xlfn.XLOOKUP(orders!C181,customers!$A$1:$A$1001,customers!$G$1:$G$1001,,0)</f>
        <v>Ireland</v>
      </c>
      <c r="I181" t="str">
        <f>_xlfn.XLOOKUP(D181,products!$A$1:$A$49,products!$B$1:$B$49,,0)</f>
        <v>Ara</v>
      </c>
      <c r="J181" t="str">
        <f>_xlfn.XLOOKUP(D181,products!$A$1:$A$49,products!$C$1:$C$49,,0)</f>
        <v>D</v>
      </c>
      <c r="K181" s="4">
        <f>_xlfn.XLOOKUP(orders!D181,products!$A$1:$A$49,products!$D$1:$D$49,,0)</f>
        <v>0.2</v>
      </c>
      <c r="L181" s="5">
        <f>_xlfn.XLOOKUP(D181,products!$A$1:$A$49,products!$E$1:$E$49,,0)</f>
        <v>2.9849999999999999</v>
      </c>
      <c r="M181" s="5">
        <f>orders!L181*orders!E181</f>
        <v>2.9849999999999999</v>
      </c>
      <c r="N181" t="str" cm="1">
        <f t="array" ref="N181">_xlfn.IFS(I181="Rob","Robusta",I181="Exc","Excelsa",I181="Ara","Arabica",I181="Lib","Liberica",I181="","")</f>
        <v>Arabica</v>
      </c>
      <c r="O181" t="str" cm="1">
        <f t="array" ref="O181">_xlfn.IFS(J181="M","Medium",J181="L","Light",J181="D","Dark",J181="","")</f>
        <v>Dark</v>
      </c>
      <c r="P181" t="str">
        <f>_xlfn.XLOOKUP(Table1[[#This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_xlfn.XLOOKUP(orders!C182,customers!$A$1:$A$1001,customers!$G$1:$G$1001,,0)</f>
        <v>United States</v>
      </c>
      <c r="I182" t="str">
        <f>_xlfn.XLOOKUP(D182,products!$A$1:$A$49,products!$B$1:$B$49,,0)</f>
        <v>Exc</v>
      </c>
      <c r="J182" t="str">
        <f>_xlfn.XLOOKUP(D182,products!$A$1:$A$49,products!$C$1:$C$49,,0)</f>
        <v>L</v>
      </c>
      <c r="K182" s="4">
        <f>_xlfn.XLOOKUP(orders!D182,products!$A$1:$A$49,products!$D$1:$D$49,,0)</f>
        <v>0.2</v>
      </c>
      <c r="L182" s="5">
        <f>_xlfn.XLOOKUP(D182,products!$A$1:$A$49,products!$E$1:$E$49,,0)</f>
        <v>4.4550000000000001</v>
      </c>
      <c r="M182" s="5">
        <f>orders!L182*orders!E182</f>
        <v>22.274999999999999</v>
      </c>
      <c r="N182" t="str" cm="1">
        <f t="array" ref="N182">_xlfn.IFS(I182="Rob","Robusta",I182="Exc","Excelsa",I182="Ara","Arabica",I182="Lib","Liberica",I182="","")</f>
        <v>Excelsa</v>
      </c>
      <c r="O182" t="str" cm="1">
        <f t="array" ref="O182">_xlfn.IFS(J182="M","Medium",J182="L","Light",J182="D","Dark",J182="","")</f>
        <v>Light</v>
      </c>
      <c r="P182" t="str">
        <f>_xlfn.XLOOKUP(Table1[[#This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_xlfn.XLOOKUP(orders!C183,customers!$A$1:$A$1001,customers!$G$1:$G$1001,,0)</f>
        <v>United States</v>
      </c>
      <c r="I183" t="str">
        <f>_xlfn.XLOOKUP(D183,products!$A$1:$A$49,products!$B$1:$B$49,,0)</f>
        <v>Ara</v>
      </c>
      <c r="J183" t="str">
        <f>_xlfn.XLOOKUP(D183,products!$A$1:$A$49,products!$C$1:$C$49,,0)</f>
        <v>D</v>
      </c>
      <c r="K183" s="4">
        <f>_xlfn.XLOOKUP(orders!D183,products!$A$1:$A$49,products!$D$1:$D$49,,0)</f>
        <v>0.5</v>
      </c>
      <c r="L183" s="5">
        <f>_xlfn.XLOOKUP(D183,products!$A$1:$A$49,products!$E$1:$E$49,,0)</f>
        <v>5.97</v>
      </c>
      <c r="M183" s="5">
        <f>orders!L183*orders!E183</f>
        <v>29.849999999999998</v>
      </c>
      <c r="N183" t="str" cm="1">
        <f t="array" ref="N183">_xlfn.IFS(I183="Rob","Robusta",I183="Exc","Excelsa",I183="Ara","Arabica",I183="Lib","Liberica",I183="","")</f>
        <v>Arabica</v>
      </c>
      <c r="O183" t="str" cm="1">
        <f t="array" ref="O183">_xlfn.IFS(J183="M","Medium",J183="L","Light",J183="D","Dark",J183="","")</f>
        <v>Dark</v>
      </c>
      <c r="P183" t="str">
        <f>_xlfn.XLOOKUP(Table1[[#This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_xlfn.XLOOKUP(orders!C184,customers!$A$1:$A$1001,customers!$G$1:$G$1001,,0)</f>
        <v>United States</v>
      </c>
      <c r="I184" t="str">
        <f>_xlfn.XLOOKUP(D184,products!$A$1:$A$49,products!$B$1:$B$49,,0)</f>
        <v>Rob</v>
      </c>
      <c r="J184" t="str">
        <f>_xlfn.XLOOKUP(D184,products!$A$1:$A$49,products!$C$1:$C$49,,0)</f>
        <v>D</v>
      </c>
      <c r="K184" s="4">
        <f>_xlfn.XLOOKUP(orders!D184,products!$A$1:$A$49,products!$D$1:$D$49,,0)</f>
        <v>0.5</v>
      </c>
      <c r="L184" s="5">
        <f>_xlfn.XLOOKUP(D184,products!$A$1:$A$49,products!$E$1:$E$49,,0)</f>
        <v>5.3699999999999992</v>
      </c>
      <c r="M184" s="5">
        <f>orders!L184*orders!E184</f>
        <v>32.22</v>
      </c>
      <c r="N184" t="str" cm="1">
        <f t="array" ref="N184">_xlfn.IFS(I184="Rob","Robusta",I184="Exc","Excelsa",I184="Ara","Arabica",I184="Lib","Liberica",I184="","")</f>
        <v>Robusta</v>
      </c>
      <c r="O184" t="str" cm="1">
        <f t="array" ref="O184">_xlfn.IFS(J184="M","Medium",J184="L","Light",J184="D","Dark",J184="","")</f>
        <v>Dark</v>
      </c>
      <c r="P184" t="str">
        <f>_xlfn.XLOOKUP(Table1[[#This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_xlfn.XLOOKUP(orders!C185,customers!$A$1:$A$1001,customers!$G$1:$G$1001,,0)</f>
        <v>United States</v>
      </c>
      <c r="I185" t="str">
        <f>_xlfn.XLOOKUP(D185,products!$A$1:$A$49,products!$B$1:$B$49,,0)</f>
        <v>Exc</v>
      </c>
      <c r="J185" t="str">
        <f>_xlfn.XLOOKUP(D185,products!$A$1:$A$49,products!$C$1:$C$49,,0)</f>
        <v>M</v>
      </c>
      <c r="K185" s="4">
        <f>_xlfn.XLOOKUP(orders!D185,products!$A$1:$A$49,products!$D$1:$D$49,,0)</f>
        <v>0.2</v>
      </c>
      <c r="L185" s="5">
        <f>_xlfn.XLOOKUP(D185,products!$A$1:$A$49,products!$E$1:$E$49,,0)</f>
        <v>4.125</v>
      </c>
      <c r="M185" s="5">
        <f>orders!L185*orders!E185</f>
        <v>8.25</v>
      </c>
      <c r="N185" t="str" cm="1">
        <f t="array" ref="N185">_xlfn.IFS(I185="Rob","Robusta",I185="Exc","Excelsa",I185="Ara","Arabica",I185="Lib","Liberica",I185="","")</f>
        <v>Excelsa</v>
      </c>
      <c r="O185" t="str" cm="1">
        <f t="array" ref="O185">_xlfn.IFS(J185="M","Medium",J185="L","Light",J185="D","Dark",J185="","")</f>
        <v>Medium</v>
      </c>
      <c r="P185" t="str">
        <f>_xlfn.XLOOKUP(Table1[[#This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_xlfn.XLOOKUP(orders!C186,customers!$A$1:$A$1001,customers!$G$1:$G$1001,,0)</f>
        <v>United States</v>
      </c>
      <c r="I186" t="str">
        <f>_xlfn.XLOOKUP(D186,products!$A$1:$A$49,products!$B$1:$B$49,,0)</f>
        <v>Ara</v>
      </c>
      <c r="J186" t="str">
        <f>_xlfn.XLOOKUP(D186,products!$A$1:$A$49,products!$C$1:$C$49,,0)</f>
        <v>L</v>
      </c>
      <c r="K186" s="4">
        <f>_xlfn.XLOOKUP(orders!D186,products!$A$1:$A$49,products!$D$1:$D$49,,0)</f>
        <v>0.5</v>
      </c>
      <c r="L186" s="5">
        <f>_xlfn.XLOOKUP(D186,products!$A$1:$A$49,products!$E$1:$E$49,,0)</f>
        <v>7.77</v>
      </c>
      <c r="M186" s="5">
        <f>orders!L186*orders!E186</f>
        <v>31.08</v>
      </c>
      <c r="N186" t="str" cm="1">
        <f t="array" ref="N186">_xlfn.IFS(I186="Rob","Robusta",I186="Exc","Excelsa",I186="Ara","Arabica",I186="Lib","Liberica",I186="","")</f>
        <v>Arabica</v>
      </c>
      <c r="O186" t="str" cm="1">
        <f t="array" ref="O186">_xlfn.IFS(J186="M","Medium",J186="L","Light",J186="D","Dark",J186="","")</f>
        <v>Light</v>
      </c>
      <c r="P186" t="str">
        <f>_xlfn.XLOOKUP(Table1[[#This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_xlfn.XLOOKUP(orders!C187,customers!$A$1:$A$1001,customers!$G$1:$G$1001,,0)</f>
        <v>United States</v>
      </c>
      <c r="I187" t="str">
        <f>_xlfn.XLOOKUP(D187,products!$A$1:$A$49,products!$B$1:$B$49,,0)</f>
        <v>Exc</v>
      </c>
      <c r="J187" t="str">
        <f>_xlfn.XLOOKUP(D187,products!$A$1:$A$49,products!$C$1:$C$49,,0)</f>
        <v>D</v>
      </c>
      <c r="K187" s="4">
        <f>_xlfn.XLOOKUP(orders!D187,products!$A$1:$A$49,products!$D$1:$D$49,,0)</f>
        <v>0.5</v>
      </c>
      <c r="L187" s="5">
        <f>_xlfn.XLOOKUP(D187,products!$A$1:$A$49,products!$E$1:$E$49,,0)</f>
        <v>7.29</v>
      </c>
      <c r="M187" s="5">
        <f>orders!L187*orders!E187</f>
        <v>36.450000000000003</v>
      </c>
      <c r="N187" t="str" cm="1">
        <f t="array" ref="N187">_xlfn.IFS(I187="Rob","Robusta",I187="Exc","Excelsa",I187="Ara","Arabica",I187="Lib","Liberica",I187="","")</f>
        <v>Excelsa</v>
      </c>
      <c r="O187" t="str" cm="1">
        <f t="array" ref="O187">_xlfn.IFS(J187="M","Medium",J187="L","Light",J187="D","Dark",J187="","")</f>
        <v>Dark</v>
      </c>
      <c r="P187" t="str">
        <f>_xlfn.XLOOKUP(Table1[[#This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_xlfn.XLOOKUP(orders!C188,customers!$A$1:$A$1001,customers!$G$1:$G$1001,,0)</f>
        <v>United States</v>
      </c>
      <c r="I188" t="str">
        <f>_xlfn.XLOOKUP(D188,products!$A$1:$A$49,products!$B$1:$B$49,,0)</f>
        <v>Rob</v>
      </c>
      <c r="J188" t="str">
        <f>_xlfn.XLOOKUP(D188,products!$A$1:$A$49,products!$C$1:$C$49,,0)</f>
        <v>M</v>
      </c>
      <c r="K188" s="4">
        <f>_xlfn.XLOOKUP(orders!D188,products!$A$1:$A$49,products!$D$1:$D$49,,0)</f>
        <v>2.5</v>
      </c>
      <c r="L188" s="5">
        <f>_xlfn.XLOOKUP(D188,products!$A$1:$A$49,products!$E$1:$E$49,,0)</f>
        <v>22.884999999999998</v>
      </c>
      <c r="M188" s="5">
        <f>orders!L188*orders!E188</f>
        <v>68.655000000000001</v>
      </c>
      <c r="N188" t="str" cm="1">
        <f t="array" ref="N188">_xlfn.IFS(I188="Rob","Robusta",I188="Exc","Excelsa",I188="Ara","Arabica",I188="Lib","Liberica",I188="","")</f>
        <v>Robusta</v>
      </c>
      <c r="O188" t="str" cm="1">
        <f t="array" ref="O188">_xlfn.IFS(J188="M","Medium",J188="L","Light",J188="D","Dark",J188="","")</f>
        <v>Medium</v>
      </c>
      <c r="P188" t="str">
        <f>_xlfn.XLOOKUP(Table1[[#This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_xlfn.XLOOKUP(orders!C189,customers!$A$1:$A$1001,customers!$G$1:$G$1001,,0)</f>
        <v>United States</v>
      </c>
      <c r="I189" t="str">
        <f>_xlfn.XLOOKUP(D189,products!$A$1:$A$49,products!$B$1:$B$49,,0)</f>
        <v>Lib</v>
      </c>
      <c r="J189" t="str">
        <f>_xlfn.XLOOKUP(D189,products!$A$1:$A$49,products!$C$1:$C$49,,0)</f>
        <v>M</v>
      </c>
      <c r="K189" s="4">
        <f>_xlfn.XLOOKUP(orders!D189,products!$A$1:$A$49,products!$D$1:$D$49,,0)</f>
        <v>0.5</v>
      </c>
      <c r="L189" s="5">
        <f>_xlfn.XLOOKUP(D189,products!$A$1:$A$49,products!$E$1:$E$49,,0)</f>
        <v>8.73</v>
      </c>
      <c r="M189" s="5">
        <f>orders!L189*orders!E189</f>
        <v>43.650000000000006</v>
      </c>
      <c r="N189" t="str" cm="1">
        <f t="array" ref="N189">_xlfn.IFS(I189="Rob","Robusta",I189="Exc","Excelsa",I189="Ara","Arabica",I189="Lib","Liberica",I189="","")</f>
        <v>Liberica</v>
      </c>
      <c r="O189" t="str" cm="1">
        <f t="array" ref="O189">_xlfn.IFS(J189="M","Medium",J189="L","Light",J189="D","Dark",J189="","")</f>
        <v>Medium</v>
      </c>
      <c r="P189" t="str">
        <f>_xlfn.XLOOKUP(Table1[[#This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_xlfn.XLOOKUP(orders!C190,customers!$A$1:$A$1001,customers!$G$1:$G$1001,,0)</f>
        <v>United States</v>
      </c>
      <c r="I190" t="str">
        <f>_xlfn.XLOOKUP(D190,products!$A$1:$A$49,products!$B$1:$B$49,,0)</f>
        <v>Exc</v>
      </c>
      <c r="J190" t="str">
        <f>_xlfn.XLOOKUP(D190,products!$A$1:$A$49,products!$C$1:$C$49,,0)</f>
        <v>L</v>
      </c>
      <c r="K190" s="4">
        <f>_xlfn.XLOOKUP(orders!D190,products!$A$1:$A$49,products!$D$1:$D$49,,0)</f>
        <v>0.2</v>
      </c>
      <c r="L190" s="5">
        <f>_xlfn.XLOOKUP(D190,products!$A$1:$A$49,products!$E$1:$E$49,,0)</f>
        <v>4.4550000000000001</v>
      </c>
      <c r="M190" s="5">
        <f>orders!L190*orders!E190</f>
        <v>4.4550000000000001</v>
      </c>
      <c r="N190" t="str" cm="1">
        <f t="array" ref="N190">_xlfn.IFS(I190="Rob","Robusta",I190="Exc","Excelsa",I190="Ara","Arabica",I190="Lib","Liberica",I190="","")</f>
        <v>Excelsa</v>
      </c>
      <c r="O190" t="str" cm="1">
        <f t="array" ref="O190">_xlfn.IFS(J190="M","Medium",J190="L","Light",J190="D","Dark",J190="","")</f>
        <v>Light</v>
      </c>
      <c r="P190" t="str">
        <f>_xlfn.XLOOKUP(Table1[[#This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_xlfn.XLOOKUP(orders!C191,customers!$A$1:$A$1001,customers!$G$1:$G$1001,,0)</f>
        <v>United States</v>
      </c>
      <c r="I191" t="str">
        <f>_xlfn.XLOOKUP(D191,products!$A$1:$A$49,products!$B$1:$B$49,,0)</f>
        <v>Lib</v>
      </c>
      <c r="J191" t="str">
        <f>_xlfn.XLOOKUP(D191,products!$A$1:$A$49,products!$C$1:$C$49,,0)</f>
        <v>M</v>
      </c>
      <c r="K191" s="4">
        <f>_xlfn.XLOOKUP(orders!D191,products!$A$1:$A$49,products!$D$1:$D$49,,0)</f>
        <v>1</v>
      </c>
      <c r="L191" s="5">
        <f>_xlfn.XLOOKUP(D191,products!$A$1:$A$49,products!$E$1:$E$49,,0)</f>
        <v>14.55</v>
      </c>
      <c r="M191" s="5">
        <f>orders!L191*orders!E191</f>
        <v>43.650000000000006</v>
      </c>
      <c r="N191" t="str" cm="1">
        <f t="array" ref="N191">_xlfn.IFS(I191="Rob","Robusta",I191="Exc","Excelsa",I191="Ara","Arabica",I191="Lib","Liberica",I191="","")</f>
        <v>Liberica</v>
      </c>
      <c r="O191" t="str" cm="1">
        <f t="array" ref="O191">_xlfn.IFS(J191="M","Medium",J191="L","Light",J191="D","Dark",J191="","")</f>
        <v>Medium</v>
      </c>
      <c r="P191" t="str">
        <f>_xlfn.XLOOKUP(Table1[[#This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_xlfn.XLOOKUP(orders!C192,customers!$A$1:$A$1001,customers!$G$1:$G$1001,,0)</f>
        <v>United States</v>
      </c>
      <c r="I192" t="str">
        <f>_xlfn.XLOOKUP(D192,products!$A$1:$A$49,products!$B$1:$B$49,,0)</f>
        <v>Lib</v>
      </c>
      <c r="J192" t="str">
        <f>_xlfn.XLOOKUP(D192,products!$A$1:$A$49,products!$C$1:$C$49,,0)</f>
        <v>M</v>
      </c>
      <c r="K192" s="4">
        <f>_xlfn.XLOOKUP(orders!D192,products!$A$1:$A$49,products!$D$1:$D$49,,0)</f>
        <v>2.5</v>
      </c>
      <c r="L192" s="5">
        <f>_xlfn.XLOOKUP(D192,products!$A$1:$A$49,products!$E$1:$E$49,,0)</f>
        <v>33.464999999999996</v>
      </c>
      <c r="M192" s="5">
        <f>orders!L192*orders!E192</f>
        <v>33.464999999999996</v>
      </c>
      <c r="N192" t="str" cm="1">
        <f t="array" ref="N192">_xlfn.IFS(I192="Rob","Robusta",I192="Exc","Excelsa",I192="Ara","Arabica",I192="Lib","Liberica",I192="","")</f>
        <v>Liberica</v>
      </c>
      <c r="O192" t="str" cm="1">
        <f t="array" ref="O192">_xlfn.IFS(J192="M","Medium",J192="L","Light",J192="D","Dark",J192="","")</f>
        <v>Medium</v>
      </c>
      <c r="P192" t="str">
        <f>_xlfn.XLOOKUP(Table1[[#This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_xlfn.XLOOKUP(orders!C193,customers!$A$1:$A$1001,customers!$G$1:$G$1001,,0)</f>
        <v>United States</v>
      </c>
      <c r="I193" t="str">
        <f>_xlfn.XLOOKUP(D193,products!$A$1:$A$49,products!$B$1:$B$49,,0)</f>
        <v>Lib</v>
      </c>
      <c r="J193" t="str">
        <f>_xlfn.XLOOKUP(D193,products!$A$1:$A$49,products!$C$1:$C$49,,0)</f>
        <v>D</v>
      </c>
      <c r="K193" s="4">
        <f>_xlfn.XLOOKUP(orders!D193,products!$A$1:$A$49,products!$D$1:$D$49,,0)</f>
        <v>0.2</v>
      </c>
      <c r="L193" s="5">
        <f>_xlfn.XLOOKUP(D193,products!$A$1:$A$49,products!$E$1:$E$49,,0)</f>
        <v>3.8849999999999998</v>
      </c>
      <c r="M193" s="5">
        <f>orders!L193*orders!E193</f>
        <v>19.424999999999997</v>
      </c>
      <c r="N193" t="str" cm="1">
        <f t="array" ref="N193">_xlfn.IFS(I193="Rob","Robusta",I193="Exc","Excelsa",I193="Ara","Arabica",I193="Lib","Liberica",I193="","")</f>
        <v>Liberica</v>
      </c>
      <c r="O193" t="str" cm="1">
        <f t="array" ref="O193">_xlfn.IFS(J193="M","Medium",J193="L","Light",J193="D","Dark",J193="","")</f>
        <v>Dark</v>
      </c>
      <c r="P193" t="str">
        <f>_xlfn.XLOOKUP(Table1[[#This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_xlfn.XLOOKUP(orders!C194,customers!$A$1:$A$1001,customers!$G$1:$G$1001,,0)</f>
        <v>Ireland</v>
      </c>
      <c r="I194" t="str">
        <f>_xlfn.XLOOKUP(D194,products!$A$1:$A$49,products!$B$1:$B$49,,0)</f>
        <v>Exc</v>
      </c>
      <c r="J194" t="str">
        <f>_xlfn.XLOOKUP(D194,products!$A$1:$A$49,products!$C$1:$C$49,,0)</f>
        <v>D</v>
      </c>
      <c r="K194" s="4">
        <f>_xlfn.XLOOKUP(orders!D194,products!$A$1:$A$49,products!$D$1:$D$49,,0)</f>
        <v>1</v>
      </c>
      <c r="L194" s="5">
        <f>_xlfn.XLOOKUP(D194,products!$A$1:$A$49,products!$E$1:$E$49,,0)</f>
        <v>12.15</v>
      </c>
      <c r="M194" s="5">
        <f>orders!L194*orders!E194</f>
        <v>72.900000000000006</v>
      </c>
      <c r="N194" t="str" cm="1">
        <f t="array" ref="N194">_xlfn.IFS(I194="Rob","Robusta",I194="Exc","Excelsa",I194="Ara","Arabica",I194="Lib","Liberica",I194="","")</f>
        <v>Excelsa</v>
      </c>
      <c r="O194" t="str" cm="1">
        <f t="array" ref="O194">_xlfn.IFS(J194="M","Medium",J194="L","Light",J194="D","Dark",J194="","")</f>
        <v>Dark</v>
      </c>
      <c r="P194" t="str">
        <f>_xlfn.XLOOKUP(Table1[[#This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_xlfn.XLOOKUP(orders!C195,customers!$A$1:$A$1001,customers!$G$1:$G$1001,,0)</f>
        <v>United States</v>
      </c>
      <c r="I195" t="str">
        <f>_xlfn.XLOOKUP(D195,products!$A$1:$A$49,products!$B$1:$B$49,,0)</f>
        <v>Exc</v>
      </c>
      <c r="J195" t="str">
        <f>_xlfn.XLOOKUP(D195,products!$A$1:$A$49,products!$C$1:$C$49,,0)</f>
        <v>L</v>
      </c>
      <c r="K195" s="4">
        <f>_xlfn.XLOOKUP(orders!D195,products!$A$1:$A$49,products!$D$1:$D$49,,0)</f>
        <v>1</v>
      </c>
      <c r="L195" s="5">
        <f>_xlfn.XLOOKUP(D195,products!$A$1:$A$49,products!$E$1:$E$49,,0)</f>
        <v>14.85</v>
      </c>
      <c r="M195" s="5">
        <f>orders!L195*orders!E195</f>
        <v>44.55</v>
      </c>
      <c r="N195" t="str" cm="1">
        <f t="array" ref="N195">_xlfn.IFS(I195="Rob","Robusta",I195="Exc","Excelsa",I195="Ara","Arabica",I195="Lib","Liberica",I195="","")</f>
        <v>Excelsa</v>
      </c>
      <c r="O195" t="str" cm="1">
        <f t="array" ref="O195">_xlfn.IFS(J195="M","Medium",J195="L","Light",J195="D","Dark",J195="","")</f>
        <v>Light</v>
      </c>
      <c r="P195" t="str">
        <f>_xlfn.XLOOKUP(Table1[[#This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_xlfn.XLOOKUP(orders!C196,customers!$A$1:$A$1001,customers!$G$1:$G$1001,,0)</f>
        <v>United States</v>
      </c>
      <c r="I196" t="str">
        <f>_xlfn.XLOOKUP(D196,products!$A$1:$A$49,products!$B$1:$B$49,,0)</f>
        <v>Exc</v>
      </c>
      <c r="J196" t="str">
        <f>_xlfn.XLOOKUP(D196,products!$A$1:$A$49,products!$C$1:$C$49,,0)</f>
        <v>D</v>
      </c>
      <c r="K196" s="4">
        <f>_xlfn.XLOOKUP(orders!D196,products!$A$1:$A$49,products!$D$1:$D$49,,0)</f>
        <v>0.5</v>
      </c>
      <c r="L196" s="5">
        <f>_xlfn.XLOOKUP(D196,products!$A$1:$A$49,products!$E$1:$E$49,,0)</f>
        <v>7.29</v>
      </c>
      <c r="M196" s="5">
        <f>orders!L196*orders!E196</f>
        <v>36.450000000000003</v>
      </c>
      <c r="N196" t="str" cm="1">
        <f t="array" ref="N196">_xlfn.IFS(I196="Rob","Robusta",I196="Exc","Excelsa",I196="Ara","Arabica",I196="Lib","Liberica",I196="","")</f>
        <v>Excelsa</v>
      </c>
      <c r="O196" t="str" cm="1">
        <f t="array" ref="O196">_xlfn.IFS(J196="M","Medium",J196="L","Light",J196="D","Dark",J196="","")</f>
        <v>Dark</v>
      </c>
      <c r="P196" t="str">
        <f>_xlfn.XLOOKUP(Table1[[#This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_xlfn.XLOOKUP(orders!C197,customers!$A$1:$A$1001,customers!$G$1:$G$1001,,0)</f>
        <v>United States</v>
      </c>
      <c r="I197" t="str">
        <f>_xlfn.XLOOKUP(D197,products!$A$1:$A$49,products!$B$1:$B$49,,0)</f>
        <v>Ara</v>
      </c>
      <c r="J197" t="str">
        <f>_xlfn.XLOOKUP(D197,products!$A$1:$A$49,products!$C$1:$C$49,,0)</f>
        <v>L</v>
      </c>
      <c r="K197" s="4">
        <f>_xlfn.XLOOKUP(orders!D197,products!$A$1:$A$49,products!$D$1:$D$49,,0)</f>
        <v>1</v>
      </c>
      <c r="L197" s="5">
        <f>_xlfn.XLOOKUP(D197,products!$A$1:$A$49,products!$E$1:$E$49,,0)</f>
        <v>12.95</v>
      </c>
      <c r="M197" s="5">
        <f>orders!L197*orders!E197</f>
        <v>38.849999999999994</v>
      </c>
      <c r="N197" t="str" cm="1">
        <f t="array" ref="N197">_xlfn.IFS(I197="Rob","Robusta",I197="Exc","Excelsa",I197="Ara","Arabica",I197="Lib","Liberica",I197="","")</f>
        <v>Arabica</v>
      </c>
      <c r="O197" t="str" cm="1">
        <f t="array" ref="O197">_xlfn.IFS(J197="M","Medium",J197="L","Light",J197="D","Dark",J197="","")</f>
        <v>Light</v>
      </c>
      <c r="P197" t="str">
        <f>_xlfn.XLOOKUP(Table1[[#This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_xlfn.XLOOKUP(orders!C198,customers!$A$1:$A$1001,customers!$G$1:$G$1001,,0)</f>
        <v>United States</v>
      </c>
      <c r="I198" t="str">
        <f>_xlfn.XLOOKUP(D198,products!$A$1:$A$49,products!$B$1:$B$49,,0)</f>
        <v>Exc</v>
      </c>
      <c r="J198" t="str">
        <f>_xlfn.XLOOKUP(D198,products!$A$1:$A$49,products!$C$1:$C$49,,0)</f>
        <v>L</v>
      </c>
      <c r="K198" s="4">
        <f>_xlfn.XLOOKUP(orders!D198,products!$A$1:$A$49,products!$D$1:$D$49,,0)</f>
        <v>0.5</v>
      </c>
      <c r="L198" s="5">
        <f>_xlfn.XLOOKUP(D198,products!$A$1:$A$49,products!$E$1:$E$49,,0)</f>
        <v>8.91</v>
      </c>
      <c r="M198" s="5">
        <f>orders!L198*orders!E198</f>
        <v>53.46</v>
      </c>
      <c r="N198" t="str" cm="1">
        <f t="array" ref="N198">_xlfn.IFS(I198="Rob","Robusta",I198="Exc","Excelsa",I198="Ara","Arabica",I198="Lib","Liberica",I198="","")</f>
        <v>Excelsa</v>
      </c>
      <c r="O198" t="str" cm="1">
        <f t="array" ref="O198">_xlfn.IFS(J198="M","Medium",J198="L","Light",J198="D","Dark",J198="","")</f>
        <v>Light</v>
      </c>
      <c r="P198" t="str">
        <f>_xlfn.XLOOKUP(Table1[[#This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_xlfn.XLOOKUP(orders!C199,customers!$A$1:$A$1001,customers!$G$1:$G$1001,,0)</f>
        <v>United States</v>
      </c>
      <c r="I199" t="str">
        <f>_xlfn.XLOOKUP(D199,products!$A$1:$A$49,products!$B$1:$B$49,,0)</f>
        <v>Lib</v>
      </c>
      <c r="J199" t="str">
        <f>_xlfn.XLOOKUP(D199,products!$A$1:$A$49,products!$C$1:$C$49,,0)</f>
        <v>D</v>
      </c>
      <c r="K199" s="4">
        <f>_xlfn.XLOOKUP(orders!D199,products!$A$1:$A$49,products!$D$1:$D$49,,0)</f>
        <v>2.5</v>
      </c>
      <c r="L199" s="5">
        <f>_xlfn.XLOOKUP(D199,products!$A$1:$A$49,products!$E$1:$E$49,,0)</f>
        <v>29.784999999999997</v>
      </c>
      <c r="M199" s="5">
        <f>orders!L199*orders!E199</f>
        <v>59.569999999999993</v>
      </c>
      <c r="N199" t="str" cm="1">
        <f t="array" ref="N199">_xlfn.IFS(I199="Rob","Robusta",I199="Exc","Excelsa",I199="Ara","Arabica",I199="Lib","Liberica",I199="","")</f>
        <v>Liberica</v>
      </c>
      <c r="O199" t="str" cm="1">
        <f t="array" ref="O199">_xlfn.IFS(J199="M","Medium",J199="L","Light",J199="D","Dark",J199="","")</f>
        <v>Dark</v>
      </c>
      <c r="P199" t="str">
        <f>_xlfn.XLOOKUP(Table1[[#This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_xlfn.XLOOKUP(orders!C200,customers!$A$1:$A$1001,customers!$G$1:$G$1001,,0)</f>
        <v>United States</v>
      </c>
      <c r="I200" t="str">
        <f>_xlfn.XLOOKUP(D200,products!$A$1:$A$49,products!$B$1:$B$49,,0)</f>
        <v>Lib</v>
      </c>
      <c r="J200" t="str">
        <f>_xlfn.XLOOKUP(D200,products!$A$1:$A$49,products!$C$1:$C$49,,0)</f>
        <v>D</v>
      </c>
      <c r="K200" s="4">
        <f>_xlfn.XLOOKUP(orders!D200,products!$A$1:$A$49,products!$D$1:$D$49,,0)</f>
        <v>2.5</v>
      </c>
      <c r="L200" s="5">
        <f>_xlfn.XLOOKUP(D200,products!$A$1:$A$49,products!$E$1:$E$49,,0)</f>
        <v>29.784999999999997</v>
      </c>
      <c r="M200" s="5">
        <f>orders!L200*orders!E200</f>
        <v>89.35499999999999</v>
      </c>
      <c r="N200" t="str" cm="1">
        <f t="array" ref="N200">_xlfn.IFS(I200="Rob","Robusta",I200="Exc","Excelsa",I200="Ara","Arabica",I200="Lib","Liberica",I200="","")</f>
        <v>Liberica</v>
      </c>
      <c r="O200" t="str" cm="1">
        <f t="array" ref="O200">_xlfn.IFS(J200="M","Medium",J200="L","Light",J200="D","Dark",J200="","")</f>
        <v>Dark</v>
      </c>
      <c r="P200" t="str">
        <f>_xlfn.XLOOKUP(Table1[[#This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_xlfn.XLOOKUP(orders!C201,customers!$A$1:$A$1001,customers!$G$1:$G$1001,,0)</f>
        <v>United States</v>
      </c>
      <c r="I201" t="str">
        <f>_xlfn.XLOOKUP(D201,products!$A$1:$A$49,products!$B$1:$B$49,,0)</f>
        <v>Lib</v>
      </c>
      <c r="J201" t="str">
        <f>_xlfn.XLOOKUP(D201,products!$A$1:$A$49,products!$C$1:$C$49,,0)</f>
        <v>L</v>
      </c>
      <c r="K201" s="4">
        <f>_xlfn.XLOOKUP(orders!D201,products!$A$1:$A$49,products!$D$1:$D$49,,0)</f>
        <v>0.5</v>
      </c>
      <c r="L201" s="5">
        <f>_xlfn.XLOOKUP(D201,products!$A$1:$A$49,products!$E$1:$E$49,,0)</f>
        <v>9.51</v>
      </c>
      <c r="M201" s="5">
        <f>orders!L201*orders!E201</f>
        <v>38.04</v>
      </c>
      <c r="N201" t="str" cm="1">
        <f t="array" ref="N201">_xlfn.IFS(I201="Rob","Robusta",I201="Exc","Excelsa",I201="Ara","Arabica",I201="Lib","Liberica",I201="","")</f>
        <v>Liberica</v>
      </c>
      <c r="O201" t="str" cm="1">
        <f t="array" ref="O201">_xlfn.IFS(J201="M","Medium",J201="L","Light",J201="D","Dark",J201="","")</f>
        <v>Light</v>
      </c>
      <c r="P201" t="str">
        <f>_xlfn.XLOOKUP(Table1[[#This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_xlfn.XLOOKUP(orders!C202,customers!$A$1:$A$1001,customers!$G$1:$G$1001,,0)</f>
        <v>United States</v>
      </c>
      <c r="I202" t="str">
        <f>_xlfn.XLOOKUP(D202,products!$A$1:$A$49,products!$B$1:$B$49,,0)</f>
        <v>Exc</v>
      </c>
      <c r="J202" t="str">
        <f>_xlfn.XLOOKUP(D202,products!$A$1:$A$49,products!$C$1:$C$49,,0)</f>
        <v>M</v>
      </c>
      <c r="K202" s="4">
        <f>_xlfn.XLOOKUP(orders!D202,products!$A$1:$A$49,products!$D$1:$D$49,,0)</f>
        <v>1</v>
      </c>
      <c r="L202" s="5">
        <f>_xlfn.XLOOKUP(D202,products!$A$1:$A$49,products!$E$1:$E$49,,0)</f>
        <v>13.75</v>
      </c>
      <c r="M202" s="5">
        <f>orders!L202*orders!E202</f>
        <v>41.25</v>
      </c>
      <c r="N202" t="str" cm="1">
        <f t="array" ref="N202">_xlfn.IFS(I202="Rob","Robusta",I202="Exc","Excelsa",I202="Ara","Arabica",I202="Lib","Liberica",I202="","")</f>
        <v>Excelsa</v>
      </c>
      <c r="O202" t="str" cm="1">
        <f t="array" ref="O202">_xlfn.IFS(J202="M","Medium",J202="L","Light",J202="D","Dark",J202="","")</f>
        <v>Medium</v>
      </c>
      <c r="P202" t="str">
        <f>_xlfn.XLOOKUP(Table1[[#This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_xlfn.XLOOKUP(orders!C203,customers!$A$1:$A$1001,customers!$G$1:$G$1001,,0)</f>
        <v>United States</v>
      </c>
      <c r="I203" t="str">
        <f>_xlfn.XLOOKUP(D203,products!$A$1:$A$49,products!$B$1:$B$49,,0)</f>
        <v>Lib</v>
      </c>
      <c r="J203" t="str">
        <f>_xlfn.XLOOKUP(D203,products!$A$1:$A$49,products!$C$1:$C$49,,0)</f>
        <v>L</v>
      </c>
      <c r="K203" s="4">
        <f>_xlfn.XLOOKUP(orders!D203,products!$A$1:$A$49,products!$D$1:$D$49,,0)</f>
        <v>0.5</v>
      </c>
      <c r="L203" s="5">
        <f>_xlfn.XLOOKUP(D203,products!$A$1:$A$49,products!$E$1:$E$49,,0)</f>
        <v>9.51</v>
      </c>
      <c r="M203" s="5">
        <f>orders!L203*orders!E203</f>
        <v>57.06</v>
      </c>
      <c r="N203" t="str" cm="1">
        <f t="array" ref="N203">_xlfn.IFS(I203="Rob","Robusta",I203="Exc","Excelsa",I203="Ara","Arabica",I203="Lib","Liberica",I203="","")</f>
        <v>Liberica</v>
      </c>
      <c r="O203" t="str" cm="1">
        <f t="array" ref="O203">_xlfn.IFS(J203="M","Medium",J203="L","Light",J203="D","Dark",J203="","")</f>
        <v>Light</v>
      </c>
      <c r="P203" t="str">
        <f>_xlfn.XLOOKUP(Table1[[#This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_xlfn.XLOOKUP(orders!C204,customers!$A$1:$A$1001,customers!$G$1:$G$1001,,0)</f>
        <v>United States</v>
      </c>
      <c r="I204" t="str">
        <f>_xlfn.XLOOKUP(D204,products!$A$1:$A$49,products!$B$1:$B$49,,0)</f>
        <v>Lib</v>
      </c>
      <c r="J204" t="str">
        <f>_xlfn.XLOOKUP(D204,products!$A$1:$A$49,products!$C$1:$C$49,,0)</f>
        <v>D</v>
      </c>
      <c r="K204" s="4">
        <f>_xlfn.XLOOKUP(orders!D204,products!$A$1:$A$49,products!$D$1:$D$49,,0)</f>
        <v>2.5</v>
      </c>
      <c r="L204" s="5">
        <f>_xlfn.XLOOKUP(D204,products!$A$1:$A$49,products!$E$1:$E$49,,0)</f>
        <v>29.784999999999997</v>
      </c>
      <c r="M204" s="5">
        <f>orders!L204*orders!E204</f>
        <v>178.70999999999998</v>
      </c>
      <c r="N204" t="str" cm="1">
        <f t="array" ref="N204">_xlfn.IFS(I204="Rob","Robusta",I204="Exc","Excelsa",I204="Ara","Arabica",I204="Lib","Liberica",I204="","")</f>
        <v>Liberica</v>
      </c>
      <c r="O204" t="str" cm="1">
        <f t="array" ref="O204">_xlfn.IFS(J204="M","Medium",J204="L","Light",J204="D","Dark",J204="","")</f>
        <v>Dark</v>
      </c>
      <c r="P204" t="str">
        <f>_xlfn.XLOOKUP(Table1[[#This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_xlfn.XLOOKUP(orders!C205,customers!$A$1:$A$1001,customers!$G$1:$G$1001,,0)</f>
        <v>United States</v>
      </c>
      <c r="I205" t="str">
        <f>_xlfn.XLOOKUP(D205,products!$A$1:$A$49,products!$B$1:$B$49,,0)</f>
        <v>Lib</v>
      </c>
      <c r="J205" t="str">
        <f>_xlfn.XLOOKUP(D205,products!$A$1:$A$49,products!$C$1:$C$49,,0)</f>
        <v>L</v>
      </c>
      <c r="K205" s="4">
        <f>_xlfn.XLOOKUP(orders!D205,products!$A$1:$A$49,products!$D$1:$D$49,,0)</f>
        <v>0.2</v>
      </c>
      <c r="L205" s="5">
        <f>_xlfn.XLOOKUP(D205,products!$A$1:$A$49,products!$E$1:$E$49,,0)</f>
        <v>4.7549999999999999</v>
      </c>
      <c r="M205" s="5">
        <f>orders!L205*orders!E205</f>
        <v>4.7549999999999999</v>
      </c>
      <c r="N205" t="str" cm="1">
        <f t="array" ref="N205">_xlfn.IFS(I205="Rob","Robusta",I205="Exc","Excelsa",I205="Ara","Arabica",I205="Lib","Liberica",I205="","")</f>
        <v>Liberica</v>
      </c>
      <c r="O205" t="str" cm="1">
        <f t="array" ref="O205">_xlfn.IFS(J205="M","Medium",J205="L","Light",J205="D","Dark",J205="","")</f>
        <v>Light</v>
      </c>
      <c r="P205" t="str">
        <f>_xlfn.XLOOKUP(Table1[[#This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_xlfn.XLOOKUP(orders!C206,customers!$A$1:$A$1001,customers!$G$1:$G$1001,,0)</f>
        <v>United States</v>
      </c>
      <c r="I206" t="str">
        <f>_xlfn.XLOOKUP(D206,products!$A$1:$A$49,products!$B$1:$B$49,,0)</f>
        <v>Exc</v>
      </c>
      <c r="J206" t="str">
        <f>_xlfn.XLOOKUP(D206,products!$A$1:$A$49,products!$C$1:$C$49,,0)</f>
        <v>M</v>
      </c>
      <c r="K206" s="4">
        <f>_xlfn.XLOOKUP(orders!D206,products!$A$1:$A$49,products!$D$1:$D$49,,0)</f>
        <v>1</v>
      </c>
      <c r="L206" s="5">
        <f>_xlfn.XLOOKUP(D206,products!$A$1:$A$49,products!$E$1:$E$49,,0)</f>
        <v>13.75</v>
      </c>
      <c r="M206" s="5">
        <f>orders!L206*orders!E206</f>
        <v>82.5</v>
      </c>
      <c r="N206" t="str" cm="1">
        <f t="array" ref="N206">_xlfn.IFS(I206="Rob","Robusta",I206="Exc","Excelsa",I206="Ara","Arabica",I206="Lib","Liberica",I206="","")</f>
        <v>Excelsa</v>
      </c>
      <c r="O206" t="str" cm="1">
        <f t="array" ref="O206">_xlfn.IFS(J206="M","Medium",J206="L","Light",J206="D","Dark",J206="","")</f>
        <v>Medium</v>
      </c>
      <c r="P206" t="str">
        <f>_xlfn.XLOOKUP(Table1[[#This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_xlfn.XLOOKUP(orders!C207,customers!$A$1:$A$1001,customers!$G$1:$G$1001,,0)</f>
        <v>United States</v>
      </c>
      <c r="I207" t="str">
        <f>_xlfn.XLOOKUP(D207,products!$A$1:$A$49,products!$B$1:$B$49,,0)</f>
        <v>Rob</v>
      </c>
      <c r="J207" t="str">
        <f>_xlfn.XLOOKUP(D207,products!$A$1:$A$49,products!$C$1:$C$49,,0)</f>
        <v>D</v>
      </c>
      <c r="K207" s="4">
        <f>_xlfn.XLOOKUP(orders!D207,products!$A$1:$A$49,products!$D$1:$D$49,,0)</f>
        <v>0.2</v>
      </c>
      <c r="L207" s="5">
        <f>_xlfn.XLOOKUP(D207,products!$A$1:$A$49,products!$E$1:$E$49,,0)</f>
        <v>2.6849999999999996</v>
      </c>
      <c r="M207" s="5">
        <f>orders!L207*orders!E207</f>
        <v>8.0549999999999997</v>
      </c>
      <c r="N207" t="str" cm="1">
        <f t="array" ref="N207">_xlfn.IFS(I207="Rob","Robusta",I207="Exc","Excelsa",I207="Ara","Arabica",I207="Lib","Liberica",I207="","")</f>
        <v>Robusta</v>
      </c>
      <c r="O207" t="str" cm="1">
        <f t="array" ref="O207">_xlfn.IFS(J207="M","Medium",J207="L","Light",J207="D","Dark",J207="","")</f>
        <v>Dark</v>
      </c>
      <c r="P207" t="str">
        <f>_xlfn.XLOOKUP(Table1[[#This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_xlfn.XLOOKUP(orders!C208,customers!$A$1:$A$1001,customers!$G$1:$G$1001,,0)</f>
        <v>United States</v>
      </c>
      <c r="I208" t="str">
        <f>_xlfn.XLOOKUP(D208,products!$A$1:$A$49,products!$B$1:$B$49,,0)</f>
        <v>Ara</v>
      </c>
      <c r="J208" t="str">
        <f>_xlfn.XLOOKUP(D208,products!$A$1:$A$49,products!$C$1:$C$49,,0)</f>
        <v>M</v>
      </c>
      <c r="K208" s="4">
        <f>_xlfn.XLOOKUP(orders!D208,products!$A$1:$A$49,products!$D$1:$D$49,,0)</f>
        <v>1</v>
      </c>
      <c r="L208" s="5">
        <f>_xlfn.XLOOKUP(D208,products!$A$1:$A$49,products!$E$1:$E$49,,0)</f>
        <v>11.25</v>
      </c>
      <c r="M208" s="5">
        <f>orders!L208*orders!E208</f>
        <v>22.5</v>
      </c>
      <c r="N208" t="str" cm="1">
        <f t="array" ref="N208">_xlfn.IFS(I208="Rob","Robusta",I208="Exc","Excelsa",I208="Ara","Arabica",I208="Lib","Liberica",I208="","")</f>
        <v>Arabica</v>
      </c>
      <c r="O208" t="str" cm="1">
        <f t="array" ref="O208">_xlfn.IFS(J208="M","Medium",J208="L","Light",J208="D","Dark",J208="","")</f>
        <v>Medium</v>
      </c>
      <c r="P208" t="str">
        <f>_xlfn.XLOOKUP(Table1[[#This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_xlfn.XLOOKUP(orders!C209,customers!$A$1:$A$1001,customers!$G$1:$G$1001,,0)</f>
        <v>United States</v>
      </c>
      <c r="I209" t="str">
        <f>_xlfn.XLOOKUP(D209,products!$A$1:$A$49,products!$B$1:$B$49,,0)</f>
        <v>Ara</v>
      </c>
      <c r="J209" t="str">
        <f>_xlfn.XLOOKUP(D209,products!$A$1:$A$49,products!$C$1:$C$49,,0)</f>
        <v>M</v>
      </c>
      <c r="K209" s="4">
        <f>_xlfn.XLOOKUP(orders!D209,products!$A$1:$A$49,products!$D$1:$D$49,,0)</f>
        <v>0.5</v>
      </c>
      <c r="L209" s="5">
        <f>_xlfn.XLOOKUP(D209,products!$A$1:$A$49,products!$E$1:$E$49,,0)</f>
        <v>6.75</v>
      </c>
      <c r="M209" s="5">
        <f>orders!L209*orders!E209</f>
        <v>40.5</v>
      </c>
      <c r="N209" t="str" cm="1">
        <f t="array" ref="N209">_xlfn.IFS(I209="Rob","Robusta",I209="Exc","Excelsa",I209="Ara","Arabica",I209="Lib","Liberica",I209="","")</f>
        <v>Arabica</v>
      </c>
      <c r="O209" t="str" cm="1">
        <f t="array" ref="O209">_xlfn.IFS(J209="M","Medium",J209="L","Light",J209="D","Dark",J209="","")</f>
        <v>Medium</v>
      </c>
      <c r="P209" t="str">
        <f>_xlfn.XLOOKUP(Table1[[#This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_xlfn.XLOOKUP(orders!C210,customers!$A$1:$A$1001,customers!$G$1:$G$1001,,0)</f>
        <v>Ireland</v>
      </c>
      <c r="I210" t="str">
        <f>_xlfn.XLOOKUP(D210,products!$A$1:$A$49,products!$B$1:$B$49,,0)</f>
        <v>Exc</v>
      </c>
      <c r="J210" t="str">
        <f>_xlfn.XLOOKUP(D210,products!$A$1:$A$49,products!$C$1:$C$49,,0)</f>
        <v>D</v>
      </c>
      <c r="K210" s="4">
        <f>_xlfn.XLOOKUP(orders!D210,products!$A$1:$A$49,products!$D$1:$D$49,,0)</f>
        <v>0.5</v>
      </c>
      <c r="L210" s="5">
        <f>_xlfn.XLOOKUP(D210,products!$A$1:$A$49,products!$E$1:$E$49,,0)</f>
        <v>7.29</v>
      </c>
      <c r="M210" s="5">
        <f>orders!L210*orders!E210</f>
        <v>29.16</v>
      </c>
      <c r="N210" t="str" cm="1">
        <f t="array" ref="N210">_xlfn.IFS(I210="Rob","Robusta",I210="Exc","Excelsa",I210="Ara","Arabica",I210="Lib","Liberica",I210="","")</f>
        <v>Excelsa</v>
      </c>
      <c r="O210" t="str" cm="1">
        <f t="array" ref="O210">_xlfn.IFS(J210="M","Medium",J210="L","Light",J210="D","Dark",J210="","")</f>
        <v>Dark</v>
      </c>
      <c r="P210" t="str">
        <f>_xlfn.XLOOKUP(Table1[[#This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_xlfn.XLOOKUP(orders!C211,customers!$A$1:$A$1001,customers!$G$1:$G$1001,,0)</f>
        <v>United Kingdom</v>
      </c>
      <c r="I211" t="str">
        <f>_xlfn.XLOOKUP(D211,products!$A$1:$A$49,products!$B$1:$B$49,,0)</f>
        <v>Ara</v>
      </c>
      <c r="J211" t="str">
        <f>_xlfn.XLOOKUP(D211,products!$A$1:$A$49,products!$C$1:$C$49,,0)</f>
        <v>M</v>
      </c>
      <c r="K211" s="4">
        <f>_xlfn.XLOOKUP(orders!D211,products!$A$1:$A$49,products!$D$1:$D$49,,0)</f>
        <v>0.5</v>
      </c>
      <c r="L211" s="5">
        <f>_xlfn.XLOOKUP(D211,products!$A$1:$A$49,products!$E$1:$E$49,,0)</f>
        <v>6.75</v>
      </c>
      <c r="M211" s="5">
        <f>orders!L211*orders!E211</f>
        <v>6.75</v>
      </c>
      <c r="N211" t="str" cm="1">
        <f t="array" ref="N211">_xlfn.IFS(I211="Rob","Robusta",I211="Exc","Excelsa",I211="Ara","Arabica",I211="Lib","Liberica",I211="","")</f>
        <v>Arabica</v>
      </c>
      <c r="O211" t="str" cm="1">
        <f t="array" ref="O211">_xlfn.IFS(J211="M","Medium",J211="L","Light",J211="D","Dark",J211="","")</f>
        <v>Medium</v>
      </c>
      <c r="P211" t="str">
        <f>_xlfn.XLOOKUP(Table1[[#This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_xlfn.XLOOKUP(orders!C212,customers!$A$1:$A$1001,customers!$G$1:$G$1001,,0)</f>
        <v>United States</v>
      </c>
      <c r="I212" t="str">
        <f>_xlfn.XLOOKUP(D212,products!$A$1:$A$49,products!$B$1:$B$49,,0)</f>
        <v>Lib</v>
      </c>
      <c r="J212" t="str">
        <f>_xlfn.XLOOKUP(D212,products!$A$1:$A$49,products!$C$1:$C$49,,0)</f>
        <v>D</v>
      </c>
      <c r="K212" s="4">
        <f>_xlfn.XLOOKUP(orders!D212,products!$A$1:$A$49,products!$D$1:$D$49,,0)</f>
        <v>1</v>
      </c>
      <c r="L212" s="5">
        <f>_xlfn.XLOOKUP(D212,products!$A$1:$A$49,products!$E$1:$E$49,,0)</f>
        <v>12.95</v>
      </c>
      <c r="M212" s="5">
        <f>orders!L212*orders!E212</f>
        <v>51.8</v>
      </c>
      <c r="N212" t="str" cm="1">
        <f t="array" ref="N212">_xlfn.IFS(I212="Rob","Robusta",I212="Exc","Excelsa",I212="Ara","Arabica",I212="Lib","Liberica",I212="","")</f>
        <v>Liberica</v>
      </c>
      <c r="O212" t="str" cm="1">
        <f t="array" ref="O212">_xlfn.IFS(J212="M","Medium",J212="L","Light",J212="D","Dark",J212="","")</f>
        <v>Dark</v>
      </c>
      <c r="P212" t="str">
        <f>_xlfn.XLOOKUP(Table1[[#This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_xlfn.XLOOKUP(orders!C213,customers!$A$1:$A$1001,customers!$G$1:$G$1001,,0)</f>
        <v>United States</v>
      </c>
      <c r="I213" t="str">
        <f>_xlfn.XLOOKUP(D213,products!$A$1:$A$49,products!$B$1:$B$49,,0)</f>
        <v>Exc</v>
      </c>
      <c r="J213" t="str">
        <f>_xlfn.XLOOKUP(D213,products!$A$1:$A$49,products!$C$1:$C$49,,0)</f>
        <v>L</v>
      </c>
      <c r="K213" s="4">
        <f>_xlfn.XLOOKUP(orders!D213,products!$A$1:$A$49,products!$D$1:$D$49,,0)</f>
        <v>0.5</v>
      </c>
      <c r="L213" s="5">
        <f>_xlfn.XLOOKUP(D213,products!$A$1:$A$49,products!$E$1:$E$49,,0)</f>
        <v>8.91</v>
      </c>
      <c r="M213" s="5">
        <f>orders!L213*orders!E213</f>
        <v>53.46</v>
      </c>
      <c r="N213" t="str" cm="1">
        <f t="array" ref="N213">_xlfn.IFS(I213="Rob","Robusta",I213="Exc","Excelsa",I213="Ara","Arabica",I213="Lib","Liberica",I213="","")</f>
        <v>Excelsa</v>
      </c>
      <c r="O213" t="str" cm="1">
        <f t="array" ref="O213">_xlfn.IFS(J213="M","Medium",J213="L","Light",J213="D","Dark",J213="","")</f>
        <v>Light</v>
      </c>
      <c r="P213" t="str">
        <f>_xlfn.XLOOKUP(Table1[[#This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_xlfn.XLOOKUP(orders!C214,customers!$A$1:$A$1001,customers!$G$1:$G$1001,,0)</f>
        <v>United States</v>
      </c>
      <c r="I214" t="str">
        <f>_xlfn.XLOOKUP(D214,products!$A$1:$A$49,products!$B$1:$B$49,,0)</f>
        <v>Exc</v>
      </c>
      <c r="J214" t="str">
        <f>_xlfn.XLOOKUP(D214,products!$A$1:$A$49,products!$C$1:$C$49,,0)</f>
        <v>D</v>
      </c>
      <c r="K214" s="4">
        <f>_xlfn.XLOOKUP(orders!D214,products!$A$1:$A$49,products!$D$1:$D$49,,0)</f>
        <v>0.2</v>
      </c>
      <c r="L214" s="5">
        <f>_xlfn.XLOOKUP(D214,products!$A$1:$A$49,products!$E$1:$E$49,,0)</f>
        <v>3.645</v>
      </c>
      <c r="M214" s="5">
        <f>orders!L214*orders!E214</f>
        <v>14.58</v>
      </c>
      <c r="N214" t="str" cm="1">
        <f t="array" ref="N214">_xlfn.IFS(I214="Rob","Robusta",I214="Exc","Excelsa",I214="Ara","Arabica",I214="Lib","Liberica",I214="","")</f>
        <v>Excelsa</v>
      </c>
      <c r="O214" t="str" cm="1">
        <f t="array" ref="O214">_xlfn.IFS(J214="M","Medium",J214="L","Light",J214="D","Dark",J214="","")</f>
        <v>Dark</v>
      </c>
      <c r="P214" t="str">
        <f>_xlfn.XLOOKUP(Table1[[#This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_xlfn.XLOOKUP(orders!C215,customers!$A$1:$A$1001,customers!$G$1:$G$1001,,0)</f>
        <v>United States</v>
      </c>
      <c r="I215" t="str">
        <f>_xlfn.XLOOKUP(D215,products!$A$1:$A$49,products!$B$1:$B$49,,0)</f>
        <v>Rob</v>
      </c>
      <c r="J215" t="str">
        <f>_xlfn.XLOOKUP(D215,products!$A$1:$A$49,products!$C$1:$C$49,,0)</f>
        <v>D</v>
      </c>
      <c r="K215" s="4">
        <f>_xlfn.XLOOKUP(orders!D215,products!$A$1:$A$49,products!$D$1:$D$49,,0)</f>
        <v>2.5</v>
      </c>
      <c r="L215" s="5">
        <f>_xlfn.XLOOKUP(D215,products!$A$1:$A$49,products!$E$1:$E$49,,0)</f>
        <v>20.584999999999997</v>
      </c>
      <c r="M215" s="5">
        <f>orders!L215*orders!E215</f>
        <v>20.584999999999997</v>
      </c>
      <c r="N215" t="str" cm="1">
        <f t="array" ref="N215">_xlfn.IFS(I215="Rob","Robusta",I215="Exc","Excelsa",I215="Ara","Arabica",I215="Lib","Liberica",I215="","")</f>
        <v>Robusta</v>
      </c>
      <c r="O215" t="str" cm="1">
        <f t="array" ref="O215">_xlfn.IFS(J215="M","Medium",J215="L","Light",J215="D","Dark",J215="","")</f>
        <v>Dark</v>
      </c>
      <c r="P215" t="str">
        <f>_xlfn.XLOOKUP(Table1[[#This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_xlfn.XLOOKUP(orders!C216,customers!$A$1:$A$1001,customers!$G$1:$G$1001,,0)</f>
        <v>Ireland</v>
      </c>
      <c r="I216" t="str">
        <f>_xlfn.XLOOKUP(D216,products!$A$1:$A$49,products!$B$1:$B$49,,0)</f>
        <v>Lib</v>
      </c>
      <c r="J216" t="str">
        <f>_xlfn.XLOOKUP(D216,products!$A$1:$A$49,products!$C$1:$C$49,,0)</f>
        <v>L</v>
      </c>
      <c r="K216" s="4">
        <f>_xlfn.XLOOKUP(orders!D216,products!$A$1:$A$49,products!$D$1:$D$49,,0)</f>
        <v>1</v>
      </c>
      <c r="L216" s="5">
        <f>_xlfn.XLOOKUP(D216,products!$A$1:$A$49,products!$E$1:$E$49,,0)</f>
        <v>15.85</v>
      </c>
      <c r="M216" s="5">
        <f>orders!L216*orders!E216</f>
        <v>31.7</v>
      </c>
      <c r="N216" t="str" cm="1">
        <f t="array" ref="N216">_xlfn.IFS(I216="Rob","Robusta",I216="Exc","Excelsa",I216="Ara","Arabica",I216="Lib","Liberica",I216="","")</f>
        <v>Liberica</v>
      </c>
      <c r="O216" t="str" cm="1">
        <f t="array" ref="O216">_xlfn.IFS(J216="M","Medium",J216="L","Light",J216="D","Dark",J216="","")</f>
        <v>Light</v>
      </c>
      <c r="P216" t="str">
        <f>_xlfn.XLOOKUP(Table1[[#This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_xlfn.XLOOKUP(orders!C217,customers!$A$1:$A$1001,customers!$G$1:$G$1001,,0)</f>
        <v>United States</v>
      </c>
      <c r="I217" t="str">
        <f>_xlfn.XLOOKUP(D217,products!$A$1:$A$49,products!$B$1:$B$49,,0)</f>
        <v>Lib</v>
      </c>
      <c r="J217" t="str">
        <f>_xlfn.XLOOKUP(D217,products!$A$1:$A$49,products!$C$1:$C$49,,0)</f>
        <v>D</v>
      </c>
      <c r="K217" s="4">
        <f>_xlfn.XLOOKUP(orders!D217,products!$A$1:$A$49,products!$D$1:$D$49,,0)</f>
        <v>0.2</v>
      </c>
      <c r="L217" s="5">
        <f>_xlfn.XLOOKUP(D217,products!$A$1:$A$49,products!$E$1:$E$49,,0)</f>
        <v>3.8849999999999998</v>
      </c>
      <c r="M217" s="5">
        <f>orders!L217*orders!E217</f>
        <v>23.31</v>
      </c>
      <c r="N217" t="str" cm="1">
        <f t="array" ref="N217">_xlfn.IFS(I217="Rob","Robusta",I217="Exc","Excelsa",I217="Ara","Arabica",I217="Lib","Liberica",I217="","")</f>
        <v>Liberica</v>
      </c>
      <c r="O217" t="str" cm="1">
        <f t="array" ref="O217">_xlfn.IFS(J217="M","Medium",J217="L","Light",J217="D","Dark",J217="","")</f>
        <v>Dark</v>
      </c>
      <c r="P217" t="str">
        <f>_xlfn.XLOOKUP(Table1[[#This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_xlfn.XLOOKUP(orders!C218,customers!$A$1:$A$1001,customers!$G$1:$G$1001,,0)</f>
        <v>United States</v>
      </c>
      <c r="I218" t="str">
        <f>_xlfn.XLOOKUP(D218,products!$A$1:$A$49,products!$B$1:$B$49,,0)</f>
        <v>Lib</v>
      </c>
      <c r="J218" t="str">
        <f>_xlfn.XLOOKUP(D218,products!$A$1:$A$49,products!$C$1:$C$49,,0)</f>
        <v>M</v>
      </c>
      <c r="K218" s="4">
        <f>_xlfn.XLOOKUP(orders!D218,products!$A$1:$A$49,products!$D$1:$D$49,,0)</f>
        <v>1</v>
      </c>
      <c r="L218" s="5">
        <f>_xlfn.XLOOKUP(D218,products!$A$1:$A$49,products!$E$1:$E$49,,0)</f>
        <v>14.55</v>
      </c>
      <c r="M218" s="5">
        <f>orders!L218*orders!E218</f>
        <v>58.2</v>
      </c>
      <c r="N218" t="str" cm="1">
        <f t="array" ref="N218">_xlfn.IFS(I218="Rob","Robusta",I218="Exc","Excelsa",I218="Ara","Arabica",I218="Lib","Liberica",I218="","")</f>
        <v>Liberica</v>
      </c>
      <c r="O218" t="str" cm="1">
        <f t="array" ref="O218">_xlfn.IFS(J218="M","Medium",J218="L","Light",J218="D","Dark",J218="","")</f>
        <v>Medium</v>
      </c>
      <c r="P218" t="str">
        <f>_xlfn.XLOOKUP(Table1[[#This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_xlfn.XLOOKUP(orders!C219,customers!$A$1:$A$1001,customers!$G$1:$G$1001,,0)</f>
        <v>United States</v>
      </c>
      <c r="I219" t="str">
        <f>_xlfn.XLOOKUP(D219,products!$A$1:$A$49,products!$B$1:$B$49,,0)</f>
        <v>Exc</v>
      </c>
      <c r="J219" t="str">
        <f>_xlfn.XLOOKUP(D219,products!$A$1:$A$49,products!$C$1:$C$49,,0)</f>
        <v>L</v>
      </c>
      <c r="K219" s="4">
        <f>_xlfn.XLOOKUP(orders!D219,products!$A$1:$A$49,products!$D$1:$D$49,,0)</f>
        <v>0.5</v>
      </c>
      <c r="L219" s="5">
        <f>_xlfn.XLOOKUP(D219,products!$A$1:$A$49,products!$E$1:$E$49,,0)</f>
        <v>8.91</v>
      </c>
      <c r="M219" s="5">
        <f>orders!L219*orders!E219</f>
        <v>35.64</v>
      </c>
      <c r="N219" t="str" cm="1">
        <f t="array" ref="N219">_xlfn.IFS(I219="Rob","Robusta",I219="Exc","Excelsa",I219="Ara","Arabica",I219="Lib","Liberica",I219="","")</f>
        <v>Excelsa</v>
      </c>
      <c r="O219" t="str" cm="1">
        <f t="array" ref="O219">_xlfn.IFS(J219="M","Medium",J219="L","Light",J219="D","Dark",J219="","")</f>
        <v>Light</v>
      </c>
      <c r="P219" t="str">
        <f>_xlfn.XLOOKUP(Table1[[#This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_xlfn.XLOOKUP(orders!C220,customers!$A$1:$A$1001,customers!$G$1:$G$1001,,0)</f>
        <v>Ireland</v>
      </c>
      <c r="I220" t="str">
        <f>_xlfn.XLOOKUP(D220,products!$A$1:$A$49,products!$B$1:$B$49,,0)</f>
        <v>Ara</v>
      </c>
      <c r="J220" t="str">
        <f>_xlfn.XLOOKUP(D220,products!$A$1:$A$49,products!$C$1:$C$49,,0)</f>
        <v>M</v>
      </c>
      <c r="K220" s="4">
        <f>_xlfn.XLOOKUP(orders!D220,products!$A$1:$A$49,products!$D$1:$D$49,,0)</f>
        <v>1</v>
      </c>
      <c r="L220" s="5">
        <f>_xlfn.XLOOKUP(D220,products!$A$1:$A$49,products!$E$1:$E$49,,0)</f>
        <v>11.25</v>
      </c>
      <c r="M220" s="5">
        <f>orders!L220*orders!E220</f>
        <v>56.25</v>
      </c>
      <c r="N220" t="str" cm="1">
        <f t="array" ref="N220">_xlfn.IFS(I220="Rob","Robusta",I220="Exc","Excelsa",I220="Ara","Arabica",I220="Lib","Liberica",I220="","")</f>
        <v>Arabica</v>
      </c>
      <c r="O220" t="str" cm="1">
        <f t="array" ref="O220">_xlfn.IFS(J220="M","Medium",J220="L","Light",J220="D","Dark",J220="","")</f>
        <v>Medium</v>
      </c>
      <c r="P220" t="str">
        <f>_xlfn.XLOOKUP(Table1[[#This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_xlfn.XLOOKUP(orders!C221,customers!$A$1:$A$1001,customers!$G$1:$G$1001,,0)</f>
        <v>United States</v>
      </c>
      <c r="I221" t="str">
        <f>_xlfn.XLOOKUP(D221,products!$A$1:$A$49,products!$B$1:$B$49,,0)</f>
        <v>Rob</v>
      </c>
      <c r="J221" t="str">
        <f>_xlfn.XLOOKUP(D221,products!$A$1:$A$49,products!$C$1:$C$49,,0)</f>
        <v>L</v>
      </c>
      <c r="K221" s="4">
        <f>_xlfn.XLOOKUP(orders!D221,products!$A$1:$A$49,products!$D$1:$D$49,,0)</f>
        <v>0.2</v>
      </c>
      <c r="L221" s="5">
        <f>_xlfn.XLOOKUP(D221,products!$A$1:$A$49,products!$E$1:$E$49,,0)</f>
        <v>3.5849999999999995</v>
      </c>
      <c r="M221" s="5">
        <f>orders!L221*orders!E221</f>
        <v>10.754999999999999</v>
      </c>
      <c r="N221" t="str" cm="1">
        <f t="array" ref="N221">_xlfn.IFS(I221="Rob","Robusta",I221="Exc","Excelsa",I221="Ara","Arabica",I221="Lib","Liberica",I221="","")</f>
        <v>Robusta</v>
      </c>
      <c r="O221" t="str" cm="1">
        <f t="array" ref="O221">_xlfn.IFS(J221="M","Medium",J221="L","Light",J221="D","Dark",J221="","")</f>
        <v>Light</v>
      </c>
      <c r="P221" t="str">
        <f>_xlfn.XLOOKUP(Table1[[#This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_xlfn.XLOOKUP(orders!C222,customers!$A$1:$A$1001,customers!$G$1:$G$1001,,0)</f>
        <v>United States</v>
      </c>
      <c r="I222" t="str">
        <f>_xlfn.XLOOKUP(D222,products!$A$1:$A$49,products!$B$1:$B$49,,0)</f>
        <v>Rob</v>
      </c>
      <c r="J222" t="str">
        <f>_xlfn.XLOOKUP(D222,products!$A$1:$A$49,products!$C$1:$C$49,,0)</f>
        <v>M</v>
      </c>
      <c r="K222" s="4">
        <f>_xlfn.XLOOKUP(orders!D222,products!$A$1:$A$49,products!$D$1:$D$49,,0)</f>
        <v>0.2</v>
      </c>
      <c r="L222" s="5">
        <f>_xlfn.XLOOKUP(D222,products!$A$1:$A$49,products!$E$1:$E$49,,0)</f>
        <v>2.9849999999999999</v>
      </c>
      <c r="M222" s="5">
        <f>orders!L222*orders!E222</f>
        <v>14.924999999999999</v>
      </c>
      <c r="N222" t="str" cm="1">
        <f t="array" ref="N222">_xlfn.IFS(I222="Rob","Robusta",I222="Exc","Excelsa",I222="Ara","Arabica",I222="Lib","Liberica",I222="","")</f>
        <v>Robusta</v>
      </c>
      <c r="O222" t="str" cm="1">
        <f t="array" ref="O222">_xlfn.IFS(J222="M","Medium",J222="L","Light",J222="D","Dark",J222="","")</f>
        <v>Medium</v>
      </c>
      <c r="P222" t="str">
        <f>_xlfn.XLOOKUP(Table1[[#This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_xlfn.XLOOKUP(orders!C223,customers!$A$1:$A$1001,customers!$G$1:$G$1001,,0)</f>
        <v>United States</v>
      </c>
      <c r="I223" t="str">
        <f>_xlfn.XLOOKUP(D223,products!$A$1:$A$49,products!$B$1:$B$49,,0)</f>
        <v>Ara</v>
      </c>
      <c r="J223" t="str">
        <f>_xlfn.XLOOKUP(D223,products!$A$1:$A$49,products!$C$1:$C$49,,0)</f>
        <v>L</v>
      </c>
      <c r="K223" s="4">
        <f>_xlfn.XLOOKUP(orders!D223,products!$A$1:$A$49,products!$D$1:$D$49,,0)</f>
        <v>1</v>
      </c>
      <c r="L223" s="5">
        <f>_xlfn.XLOOKUP(D223,products!$A$1:$A$49,products!$E$1:$E$49,,0)</f>
        <v>12.95</v>
      </c>
      <c r="M223" s="5">
        <f>orders!L223*orders!E223</f>
        <v>77.699999999999989</v>
      </c>
      <c r="N223" t="str" cm="1">
        <f t="array" ref="N223">_xlfn.IFS(I223="Rob","Robusta",I223="Exc","Excelsa",I223="Ara","Arabica",I223="Lib","Liberica",I223="","")</f>
        <v>Arabica</v>
      </c>
      <c r="O223" t="str" cm="1">
        <f t="array" ref="O223">_xlfn.IFS(J223="M","Medium",J223="L","Light",J223="D","Dark",J223="","")</f>
        <v>Light</v>
      </c>
      <c r="P223" t="str">
        <f>_xlfn.XLOOKUP(Table1[[#This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_xlfn.XLOOKUP(orders!C224,customers!$A$1:$A$1001,customers!$G$1:$G$1001,,0)</f>
        <v>United States</v>
      </c>
      <c r="I224" t="str">
        <f>_xlfn.XLOOKUP(D224,products!$A$1:$A$49,products!$B$1:$B$49,,0)</f>
        <v>Lib</v>
      </c>
      <c r="J224" t="str">
        <f>_xlfn.XLOOKUP(D224,products!$A$1:$A$49,products!$C$1:$C$49,,0)</f>
        <v>D</v>
      </c>
      <c r="K224" s="4">
        <f>_xlfn.XLOOKUP(orders!D224,products!$A$1:$A$49,products!$D$1:$D$49,,0)</f>
        <v>0.5</v>
      </c>
      <c r="L224" s="5">
        <f>_xlfn.XLOOKUP(D224,products!$A$1:$A$49,products!$E$1:$E$49,,0)</f>
        <v>7.77</v>
      </c>
      <c r="M224" s="5">
        <f>orders!L224*orders!E224</f>
        <v>23.31</v>
      </c>
      <c r="N224" t="str" cm="1">
        <f t="array" ref="N224">_xlfn.IFS(I224="Rob","Robusta",I224="Exc","Excelsa",I224="Ara","Arabica",I224="Lib","Liberica",I224="","")</f>
        <v>Liberica</v>
      </c>
      <c r="O224" t="str" cm="1">
        <f t="array" ref="O224">_xlfn.IFS(J224="M","Medium",J224="L","Light",J224="D","Dark",J224="","")</f>
        <v>Dark</v>
      </c>
      <c r="P224" t="str">
        <f>_xlfn.XLOOKUP(Table1[[#This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_xlfn.XLOOKUP(orders!C225,customers!$A$1:$A$1001,customers!$G$1:$G$1001,,0)</f>
        <v>United States</v>
      </c>
      <c r="I225" t="str">
        <f>_xlfn.XLOOKUP(D225,products!$A$1:$A$49,products!$B$1:$B$49,,0)</f>
        <v>Exc</v>
      </c>
      <c r="J225" t="str">
        <f>_xlfn.XLOOKUP(D225,products!$A$1:$A$49,products!$C$1:$C$49,,0)</f>
        <v>L</v>
      </c>
      <c r="K225" s="4">
        <f>_xlfn.XLOOKUP(orders!D225,products!$A$1:$A$49,products!$D$1:$D$49,,0)</f>
        <v>1</v>
      </c>
      <c r="L225" s="5">
        <f>_xlfn.XLOOKUP(D225,products!$A$1:$A$49,products!$E$1:$E$49,,0)</f>
        <v>14.85</v>
      </c>
      <c r="M225" s="5">
        <f>orders!L225*orders!E225</f>
        <v>59.4</v>
      </c>
      <c r="N225" t="str" cm="1">
        <f t="array" ref="N225">_xlfn.IFS(I225="Rob","Robusta",I225="Exc","Excelsa",I225="Ara","Arabica",I225="Lib","Liberica",I225="","")</f>
        <v>Excelsa</v>
      </c>
      <c r="O225" t="str" cm="1">
        <f t="array" ref="O225">_xlfn.IFS(J225="M","Medium",J225="L","Light",J225="D","Dark",J225="","")</f>
        <v>Light</v>
      </c>
      <c r="P225" t="str">
        <f>_xlfn.XLOOKUP(Table1[[#This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_xlfn.XLOOKUP(orders!C226,customers!$A$1:$A$1001,customers!$G$1:$G$1001,,0)</f>
        <v>United States</v>
      </c>
      <c r="I226" t="str">
        <f>_xlfn.XLOOKUP(D226,products!$A$1:$A$49,products!$B$1:$B$49,,0)</f>
        <v>Lib</v>
      </c>
      <c r="J226" t="str">
        <f>_xlfn.XLOOKUP(D226,products!$A$1:$A$49,products!$C$1:$C$49,,0)</f>
        <v>D</v>
      </c>
      <c r="K226" s="4">
        <f>_xlfn.XLOOKUP(orders!D226,products!$A$1:$A$49,products!$D$1:$D$49,,0)</f>
        <v>2.5</v>
      </c>
      <c r="L226" s="5">
        <f>_xlfn.XLOOKUP(D226,products!$A$1:$A$49,products!$E$1:$E$49,,0)</f>
        <v>29.784999999999997</v>
      </c>
      <c r="M226" s="5">
        <f>orders!L226*orders!E226</f>
        <v>119.13999999999999</v>
      </c>
      <c r="N226" t="str" cm="1">
        <f t="array" ref="N226">_xlfn.IFS(I226="Rob","Robusta",I226="Exc","Excelsa",I226="Ara","Arabica",I226="Lib","Liberica",I226="","")</f>
        <v>Liberica</v>
      </c>
      <c r="O226" t="str" cm="1">
        <f t="array" ref="O226">_xlfn.IFS(J226="M","Medium",J226="L","Light",J226="D","Dark",J226="","")</f>
        <v>Dark</v>
      </c>
      <c r="P226" t="str">
        <f>_xlfn.XLOOKUP(Table1[[#This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_xlfn.XLOOKUP(orders!C227,customers!$A$1:$A$1001,customers!$G$1:$G$1001,,0)</f>
        <v>Ireland</v>
      </c>
      <c r="I227" t="str">
        <f>_xlfn.XLOOKUP(D227,products!$A$1:$A$49,products!$B$1:$B$49,,0)</f>
        <v>Rob</v>
      </c>
      <c r="J227" t="str">
        <f>_xlfn.XLOOKUP(D227,products!$A$1:$A$49,products!$C$1:$C$49,,0)</f>
        <v>L</v>
      </c>
      <c r="K227" s="4">
        <f>_xlfn.XLOOKUP(orders!D227,products!$A$1:$A$49,products!$D$1:$D$49,,0)</f>
        <v>0.2</v>
      </c>
      <c r="L227" s="5">
        <f>_xlfn.XLOOKUP(D227,products!$A$1:$A$49,products!$E$1:$E$49,,0)</f>
        <v>3.5849999999999995</v>
      </c>
      <c r="M227" s="5">
        <f>orders!L227*orders!E227</f>
        <v>14.339999999999998</v>
      </c>
      <c r="N227" t="str" cm="1">
        <f t="array" ref="N227">_xlfn.IFS(I227="Rob","Robusta",I227="Exc","Excelsa",I227="Ara","Arabica",I227="Lib","Liberica",I227="","")</f>
        <v>Robusta</v>
      </c>
      <c r="O227" t="str" cm="1">
        <f t="array" ref="O227">_xlfn.IFS(J227="M","Medium",J227="L","Light",J227="D","Dark",J227="","")</f>
        <v>Light</v>
      </c>
      <c r="P227" t="str">
        <f>_xlfn.XLOOKUP(Table1[[#This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_xlfn.XLOOKUP(orders!C228,customers!$A$1:$A$1001,customers!$G$1:$G$1001,,0)</f>
        <v>United States</v>
      </c>
      <c r="I228" t="str">
        <f>_xlfn.XLOOKUP(D228,products!$A$1:$A$49,products!$B$1:$B$49,,0)</f>
        <v>Ara</v>
      </c>
      <c r="J228" t="str">
        <f>_xlfn.XLOOKUP(D228,products!$A$1:$A$49,products!$C$1:$C$49,,0)</f>
        <v>M</v>
      </c>
      <c r="K228" s="4">
        <f>_xlfn.XLOOKUP(orders!D228,products!$A$1:$A$49,products!$D$1:$D$49,,0)</f>
        <v>2.5</v>
      </c>
      <c r="L228" s="5">
        <f>_xlfn.XLOOKUP(D228,products!$A$1:$A$49,products!$E$1:$E$49,,0)</f>
        <v>25.874999999999996</v>
      </c>
      <c r="M228" s="5">
        <f>orders!L228*orders!E228</f>
        <v>129.37499999999997</v>
      </c>
      <c r="N228" t="str" cm="1">
        <f t="array" ref="N228">_xlfn.IFS(I228="Rob","Robusta",I228="Exc","Excelsa",I228="Ara","Arabica",I228="Lib","Liberica",I228="","")</f>
        <v>Arabica</v>
      </c>
      <c r="O228" t="str" cm="1">
        <f t="array" ref="O228">_xlfn.IFS(J228="M","Medium",J228="L","Light",J228="D","Dark",J228="","")</f>
        <v>Medium</v>
      </c>
      <c r="P228" t="str">
        <f>_xlfn.XLOOKUP(Table1[[#This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_xlfn.XLOOKUP(orders!C229,customers!$A$1:$A$1001,customers!$G$1:$G$1001,,0)</f>
        <v>United Kingdom</v>
      </c>
      <c r="I229" t="str">
        <f>_xlfn.XLOOKUP(D229,products!$A$1:$A$49,products!$B$1:$B$49,,0)</f>
        <v>Rob</v>
      </c>
      <c r="J229" t="str">
        <f>_xlfn.XLOOKUP(D229,products!$A$1:$A$49,products!$C$1:$C$49,,0)</f>
        <v>D</v>
      </c>
      <c r="K229" s="4">
        <f>_xlfn.XLOOKUP(orders!D229,products!$A$1:$A$49,products!$D$1:$D$49,,0)</f>
        <v>0.2</v>
      </c>
      <c r="L229" s="5">
        <f>_xlfn.XLOOKUP(D229,products!$A$1:$A$49,products!$E$1:$E$49,,0)</f>
        <v>2.6849999999999996</v>
      </c>
      <c r="M229" s="5">
        <f>orders!L229*orders!E229</f>
        <v>16.11</v>
      </c>
      <c r="N229" t="str" cm="1">
        <f t="array" ref="N229">_xlfn.IFS(I229="Rob","Robusta",I229="Exc","Excelsa",I229="Ara","Arabica",I229="Lib","Liberica",I229="","")</f>
        <v>Robusta</v>
      </c>
      <c r="O229" t="str" cm="1">
        <f t="array" ref="O229">_xlfn.IFS(J229="M","Medium",J229="L","Light",J229="D","Dark",J229="","")</f>
        <v>Dark</v>
      </c>
      <c r="P229" t="str">
        <f>_xlfn.XLOOKUP(Table1[[#This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_xlfn.XLOOKUP(orders!C230,customers!$A$1:$A$1001,customers!$G$1:$G$1001,,0)</f>
        <v>United States</v>
      </c>
      <c r="I230" t="str">
        <f>_xlfn.XLOOKUP(D230,products!$A$1:$A$49,products!$B$1:$B$49,,0)</f>
        <v>Rob</v>
      </c>
      <c r="J230" t="str">
        <f>_xlfn.XLOOKUP(D230,products!$A$1:$A$49,products!$C$1:$C$49,,0)</f>
        <v>L</v>
      </c>
      <c r="K230" s="4">
        <f>_xlfn.XLOOKUP(orders!D230,products!$A$1:$A$49,products!$D$1:$D$49,,0)</f>
        <v>0.2</v>
      </c>
      <c r="L230" s="5">
        <f>_xlfn.XLOOKUP(D230,products!$A$1:$A$49,products!$E$1:$E$49,,0)</f>
        <v>3.5849999999999995</v>
      </c>
      <c r="M230" s="5">
        <f>orders!L230*orders!E230</f>
        <v>17.924999999999997</v>
      </c>
      <c r="N230" t="str" cm="1">
        <f t="array" ref="N230">_xlfn.IFS(I230="Rob","Robusta",I230="Exc","Excelsa",I230="Ara","Arabica",I230="Lib","Liberica",I230="","")</f>
        <v>Robusta</v>
      </c>
      <c r="O230" t="str" cm="1">
        <f t="array" ref="O230">_xlfn.IFS(J230="M","Medium",J230="L","Light",J230="D","Dark",J230="","")</f>
        <v>Light</v>
      </c>
      <c r="P230" t="str">
        <f>_xlfn.XLOOKUP(Table1[[#This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_xlfn.XLOOKUP(orders!C231,customers!$A$1:$A$1001,customers!$G$1:$G$1001,,0)</f>
        <v>United States</v>
      </c>
      <c r="I231" t="str">
        <f>_xlfn.XLOOKUP(D231,products!$A$1:$A$49,products!$B$1:$B$49,,0)</f>
        <v>Lib</v>
      </c>
      <c r="J231" t="str">
        <f>_xlfn.XLOOKUP(D231,products!$A$1:$A$49,products!$C$1:$C$49,,0)</f>
        <v>M</v>
      </c>
      <c r="K231" s="4">
        <f>_xlfn.XLOOKUP(orders!D231,products!$A$1:$A$49,products!$D$1:$D$49,,0)</f>
        <v>0.2</v>
      </c>
      <c r="L231" s="5">
        <f>_xlfn.XLOOKUP(D231,products!$A$1:$A$49,products!$E$1:$E$49,,0)</f>
        <v>4.3650000000000002</v>
      </c>
      <c r="M231" s="5">
        <f>orders!L231*orders!E231</f>
        <v>8.73</v>
      </c>
      <c r="N231" t="str" cm="1">
        <f t="array" ref="N231">_xlfn.IFS(I231="Rob","Robusta",I231="Exc","Excelsa",I231="Ara","Arabica",I231="Lib","Liberica",I231="","")</f>
        <v>Liberica</v>
      </c>
      <c r="O231" t="str" cm="1">
        <f t="array" ref="O231">_xlfn.IFS(J231="M","Medium",J231="L","Light",J231="D","Dark",J231="","")</f>
        <v>Medium</v>
      </c>
      <c r="P231" t="str">
        <f>_xlfn.XLOOKUP(Table1[[#This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_xlfn.XLOOKUP(orders!C232,customers!$A$1:$A$1001,customers!$G$1:$G$1001,,0)</f>
        <v>United States</v>
      </c>
      <c r="I232" t="str">
        <f>_xlfn.XLOOKUP(D232,products!$A$1:$A$49,products!$B$1:$B$49,,0)</f>
        <v>Ara</v>
      </c>
      <c r="J232" t="str">
        <f>_xlfn.XLOOKUP(D232,products!$A$1:$A$49,products!$C$1:$C$49,,0)</f>
        <v>M</v>
      </c>
      <c r="K232" s="4">
        <f>_xlfn.XLOOKUP(orders!D232,products!$A$1:$A$49,products!$D$1:$D$49,,0)</f>
        <v>2.5</v>
      </c>
      <c r="L232" s="5">
        <f>_xlfn.XLOOKUP(D232,products!$A$1:$A$49,products!$E$1:$E$49,,0)</f>
        <v>25.874999999999996</v>
      </c>
      <c r="M232" s="5">
        <f>orders!L232*orders!E232</f>
        <v>51.749999999999993</v>
      </c>
      <c r="N232" t="str" cm="1">
        <f t="array" ref="N232">_xlfn.IFS(I232="Rob","Robusta",I232="Exc","Excelsa",I232="Ara","Arabica",I232="Lib","Liberica",I232="","")</f>
        <v>Arabica</v>
      </c>
      <c r="O232" t="str" cm="1">
        <f t="array" ref="O232">_xlfn.IFS(J232="M","Medium",J232="L","Light",J232="D","Dark",J232="","")</f>
        <v>Medium</v>
      </c>
      <c r="P232" t="str">
        <f>_xlfn.XLOOKUP(Table1[[#This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_xlfn.XLOOKUP(orders!C233,customers!$A$1:$A$1001,customers!$G$1:$G$1001,,0)</f>
        <v>United States</v>
      </c>
      <c r="I233" t="str">
        <f>_xlfn.XLOOKUP(D233,products!$A$1:$A$49,products!$B$1:$B$49,,0)</f>
        <v>Lib</v>
      </c>
      <c r="J233" t="str">
        <f>_xlfn.XLOOKUP(D233,products!$A$1:$A$49,products!$C$1:$C$49,,0)</f>
        <v>M</v>
      </c>
      <c r="K233" s="4">
        <f>_xlfn.XLOOKUP(orders!D233,products!$A$1:$A$49,products!$D$1:$D$49,,0)</f>
        <v>0.2</v>
      </c>
      <c r="L233" s="5">
        <f>_xlfn.XLOOKUP(D233,products!$A$1:$A$49,products!$E$1:$E$49,,0)</f>
        <v>4.3650000000000002</v>
      </c>
      <c r="M233" s="5">
        <f>orders!L233*orders!E233</f>
        <v>8.73</v>
      </c>
      <c r="N233" t="str" cm="1">
        <f t="array" ref="N233">_xlfn.IFS(I233="Rob","Robusta",I233="Exc","Excelsa",I233="Ara","Arabica",I233="Lib","Liberica",I233="","")</f>
        <v>Liberica</v>
      </c>
      <c r="O233" t="str" cm="1">
        <f t="array" ref="O233">_xlfn.IFS(J233="M","Medium",J233="L","Light",J233="D","Dark",J233="","")</f>
        <v>Medium</v>
      </c>
      <c r="P233" t="str">
        <f>_xlfn.XLOOKUP(Table1[[#This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_xlfn.XLOOKUP(orders!C234,customers!$A$1:$A$1001,customers!$G$1:$G$1001,,0)</f>
        <v>United Kingdom</v>
      </c>
      <c r="I234" t="str">
        <f>_xlfn.XLOOKUP(D234,products!$A$1:$A$49,products!$B$1:$B$49,,0)</f>
        <v>Lib</v>
      </c>
      <c r="J234" t="str">
        <f>_xlfn.XLOOKUP(D234,products!$A$1:$A$49,products!$C$1:$C$49,,0)</f>
        <v>L</v>
      </c>
      <c r="K234" s="4">
        <f>_xlfn.XLOOKUP(orders!D234,products!$A$1:$A$49,products!$D$1:$D$49,,0)</f>
        <v>0.2</v>
      </c>
      <c r="L234" s="5">
        <f>_xlfn.XLOOKUP(D234,products!$A$1:$A$49,products!$E$1:$E$49,,0)</f>
        <v>4.7549999999999999</v>
      </c>
      <c r="M234" s="5">
        <f>orders!L234*orders!E234</f>
        <v>23.774999999999999</v>
      </c>
      <c r="N234" t="str" cm="1">
        <f t="array" ref="N234">_xlfn.IFS(I234="Rob","Robusta",I234="Exc","Excelsa",I234="Ara","Arabica",I234="Lib","Liberica",I234="","")</f>
        <v>Liberica</v>
      </c>
      <c r="O234" t="str" cm="1">
        <f t="array" ref="O234">_xlfn.IFS(J234="M","Medium",J234="L","Light",J234="D","Dark",J234="","")</f>
        <v>Light</v>
      </c>
      <c r="P234" t="str">
        <f>_xlfn.XLOOKUP(Table1[[#This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_xlfn.XLOOKUP(orders!C235,customers!$A$1:$A$1001,customers!$G$1:$G$1001,,0)</f>
        <v>United States</v>
      </c>
      <c r="I235" t="str">
        <f>_xlfn.XLOOKUP(D235,products!$A$1:$A$49,products!$B$1:$B$49,,0)</f>
        <v>Exc</v>
      </c>
      <c r="J235" t="str">
        <f>_xlfn.XLOOKUP(D235,products!$A$1:$A$49,products!$C$1:$C$49,,0)</f>
        <v>M</v>
      </c>
      <c r="K235" s="4">
        <f>_xlfn.XLOOKUP(orders!D235,products!$A$1:$A$49,products!$D$1:$D$49,,0)</f>
        <v>0.2</v>
      </c>
      <c r="L235" s="5">
        <f>_xlfn.XLOOKUP(D235,products!$A$1:$A$49,products!$E$1:$E$49,,0)</f>
        <v>4.125</v>
      </c>
      <c r="M235" s="5">
        <f>orders!L235*orders!E235</f>
        <v>20.625</v>
      </c>
      <c r="N235" t="str" cm="1">
        <f t="array" ref="N235">_xlfn.IFS(I235="Rob","Robusta",I235="Exc","Excelsa",I235="Ara","Arabica",I235="Lib","Liberica",I235="","")</f>
        <v>Excelsa</v>
      </c>
      <c r="O235" t="str" cm="1">
        <f t="array" ref="O235">_xlfn.IFS(J235="M","Medium",J235="L","Light",J235="D","Dark",J235="","")</f>
        <v>Medium</v>
      </c>
      <c r="P235" t="str">
        <f>_xlfn.XLOOKUP(Table1[[#This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_xlfn.XLOOKUP(orders!C236,customers!$A$1:$A$1001,customers!$G$1:$G$1001,,0)</f>
        <v>United States</v>
      </c>
      <c r="I236" t="str">
        <f>_xlfn.XLOOKUP(D236,products!$A$1:$A$49,products!$B$1:$B$49,,0)</f>
        <v>Lib</v>
      </c>
      <c r="J236" t="str">
        <f>_xlfn.XLOOKUP(D236,products!$A$1:$A$49,products!$C$1:$C$49,,0)</f>
        <v>L</v>
      </c>
      <c r="K236" s="4">
        <f>_xlfn.XLOOKUP(orders!D236,products!$A$1:$A$49,products!$D$1:$D$49,,0)</f>
        <v>2.5</v>
      </c>
      <c r="L236" s="5">
        <f>_xlfn.XLOOKUP(D236,products!$A$1:$A$49,products!$E$1:$E$49,,0)</f>
        <v>36.454999999999998</v>
      </c>
      <c r="M236" s="5">
        <f>orders!L236*orders!E236</f>
        <v>36.454999999999998</v>
      </c>
      <c r="N236" t="str" cm="1">
        <f t="array" ref="N236">_xlfn.IFS(I236="Rob","Robusta",I236="Exc","Excelsa",I236="Ara","Arabica",I236="Lib","Liberica",I236="","")</f>
        <v>Liberica</v>
      </c>
      <c r="O236" t="str" cm="1">
        <f t="array" ref="O236">_xlfn.IFS(J236="M","Medium",J236="L","Light",J236="D","Dark",J236="","")</f>
        <v>Light</v>
      </c>
      <c r="P236" t="str">
        <f>_xlfn.XLOOKUP(Table1[[#This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_xlfn.XLOOKUP(orders!C237,customers!$A$1:$A$1001,customers!$G$1:$G$1001,,0)</f>
        <v>Ireland</v>
      </c>
      <c r="I237" t="str">
        <f>_xlfn.XLOOKUP(D237,products!$A$1:$A$49,products!$B$1:$B$49,,0)</f>
        <v>Lib</v>
      </c>
      <c r="J237" t="str">
        <f>_xlfn.XLOOKUP(D237,products!$A$1:$A$49,products!$C$1:$C$49,,0)</f>
        <v>L</v>
      </c>
      <c r="K237" s="4">
        <f>_xlfn.XLOOKUP(orders!D237,products!$A$1:$A$49,products!$D$1:$D$49,,0)</f>
        <v>2.5</v>
      </c>
      <c r="L237" s="5">
        <f>_xlfn.XLOOKUP(D237,products!$A$1:$A$49,products!$E$1:$E$49,,0)</f>
        <v>36.454999999999998</v>
      </c>
      <c r="M237" s="5">
        <f>orders!L237*orders!E237</f>
        <v>182.27499999999998</v>
      </c>
      <c r="N237" t="str" cm="1">
        <f t="array" ref="N237">_xlfn.IFS(I237="Rob","Robusta",I237="Exc","Excelsa",I237="Ara","Arabica",I237="Lib","Liberica",I237="","")</f>
        <v>Liberica</v>
      </c>
      <c r="O237" t="str" cm="1">
        <f t="array" ref="O237">_xlfn.IFS(J237="M","Medium",J237="L","Light",J237="D","Dark",J237="","")</f>
        <v>Light</v>
      </c>
      <c r="P237" t="str">
        <f>_xlfn.XLOOKUP(Table1[[#This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_xlfn.XLOOKUP(orders!C238,customers!$A$1:$A$1001,customers!$G$1:$G$1001,,0)</f>
        <v>Ireland</v>
      </c>
      <c r="I238" t="str">
        <f>_xlfn.XLOOKUP(D238,products!$A$1:$A$49,products!$B$1:$B$49,,0)</f>
        <v>Lib</v>
      </c>
      <c r="J238" t="str">
        <f>_xlfn.XLOOKUP(D238,products!$A$1:$A$49,products!$C$1:$C$49,,0)</f>
        <v>D</v>
      </c>
      <c r="K238" s="4">
        <f>_xlfn.XLOOKUP(orders!D238,products!$A$1:$A$49,products!$D$1:$D$49,,0)</f>
        <v>2.5</v>
      </c>
      <c r="L238" s="5">
        <f>_xlfn.XLOOKUP(D238,products!$A$1:$A$49,products!$E$1:$E$49,,0)</f>
        <v>29.784999999999997</v>
      </c>
      <c r="M238" s="5">
        <f>orders!L238*orders!E238</f>
        <v>89.35499999999999</v>
      </c>
      <c r="N238" t="str" cm="1">
        <f t="array" ref="N238">_xlfn.IFS(I238="Rob","Robusta",I238="Exc","Excelsa",I238="Ara","Arabica",I238="Lib","Liberica",I238="","")</f>
        <v>Liberica</v>
      </c>
      <c r="O238" t="str" cm="1">
        <f t="array" ref="O238">_xlfn.IFS(J238="M","Medium",J238="L","Light",J238="D","Dark",J238="","")</f>
        <v>Dark</v>
      </c>
      <c r="P238" t="str">
        <f>_xlfn.XLOOKUP(Table1[[#This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_xlfn.XLOOKUP(orders!C239,customers!$A$1:$A$1001,customers!$G$1:$G$1001,,0)</f>
        <v>United States</v>
      </c>
      <c r="I239" t="str">
        <f>_xlfn.XLOOKUP(D239,products!$A$1:$A$49,products!$B$1:$B$49,,0)</f>
        <v>Rob</v>
      </c>
      <c r="J239" t="str">
        <f>_xlfn.XLOOKUP(D239,products!$A$1:$A$49,products!$C$1:$C$49,,0)</f>
        <v>L</v>
      </c>
      <c r="K239" s="4">
        <f>_xlfn.XLOOKUP(orders!D239,products!$A$1:$A$49,products!$D$1:$D$49,,0)</f>
        <v>0.2</v>
      </c>
      <c r="L239" s="5">
        <f>_xlfn.XLOOKUP(D239,products!$A$1:$A$49,products!$E$1:$E$49,,0)</f>
        <v>3.5849999999999995</v>
      </c>
      <c r="M239" s="5">
        <f>orders!L239*orders!E239</f>
        <v>3.5849999999999995</v>
      </c>
      <c r="N239" t="str" cm="1">
        <f t="array" ref="N239">_xlfn.IFS(I239="Rob","Robusta",I239="Exc","Excelsa",I239="Ara","Arabica",I239="Lib","Liberica",I239="","")</f>
        <v>Robusta</v>
      </c>
      <c r="O239" t="str" cm="1">
        <f t="array" ref="O239">_xlfn.IFS(J239="M","Medium",J239="L","Light",J239="D","Dark",J239="","")</f>
        <v>Light</v>
      </c>
      <c r="P239" t="str">
        <f>_xlfn.XLOOKUP(Table1[[#This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_xlfn.XLOOKUP(orders!C240,customers!$A$1:$A$1001,customers!$G$1:$G$1001,,0)</f>
        <v>United States</v>
      </c>
      <c r="I240" t="str">
        <f>_xlfn.XLOOKUP(D240,products!$A$1:$A$49,products!$B$1:$B$49,,0)</f>
        <v>Rob</v>
      </c>
      <c r="J240" t="str">
        <f>_xlfn.XLOOKUP(D240,products!$A$1:$A$49,products!$C$1:$C$49,,0)</f>
        <v>M</v>
      </c>
      <c r="K240" s="4">
        <f>_xlfn.XLOOKUP(orders!D240,products!$A$1:$A$49,products!$D$1:$D$49,,0)</f>
        <v>2.5</v>
      </c>
      <c r="L240" s="5">
        <f>_xlfn.XLOOKUP(D240,products!$A$1:$A$49,products!$E$1:$E$49,,0)</f>
        <v>22.884999999999998</v>
      </c>
      <c r="M240" s="5">
        <f>orders!L240*orders!E240</f>
        <v>45.769999999999996</v>
      </c>
      <c r="N240" t="str" cm="1">
        <f t="array" ref="N240">_xlfn.IFS(I240="Rob","Robusta",I240="Exc","Excelsa",I240="Ara","Arabica",I240="Lib","Liberica",I240="","")</f>
        <v>Robusta</v>
      </c>
      <c r="O240" t="str" cm="1">
        <f t="array" ref="O240">_xlfn.IFS(J240="M","Medium",J240="L","Light",J240="D","Dark",J240="","")</f>
        <v>Medium</v>
      </c>
      <c r="P240" t="str">
        <f>_xlfn.XLOOKUP(Table1[[#This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_xlfn.XLOOKUP(orders!C241,customers!$A$1:$A$1001,customers!$G$1:$G$1001,,0)</f>
        <v>United States</v>
      </c>
      <c r="I241" t="str">
        <f>_xlfn.XLOOKUP(D241,products!$A$1:$A$49,products!$B$1:$B$49,,0)</f>
        <v>Exc</v>
      </c>
      <c r="J241" t="str">
        <f>_xlfn.XLOOKUP(D241,products!$A$1:$A$49,products!$C$1:$C$49,,0)</f>
        <v>L</v>
      </c>
      <c r="K241" s="4">
        <f>_xlfn.XLOOKUP(orders!D241,products!$A$1:$A$49,products!$D$1:$D$49,,0)</f>
        <v>1</v>
      </c>
      <c r="L241" s="5">
        <f>_xlfn.XLOOKUP(D241,products!$A$1:$A$49,products!$E$1:$E$49,,0)</f>
        <v>14.85</v>
      </c>
      <c r="M241" s="5">
        <f>orders!L241*orders!E241</f>
        <v>59.4</v>
      </c>
      <c r="N241" t="str" cm="1">
        <f t="array" ref="N241">_xlfn.IFS(I241="Rob","Robusta",I241="Exc","Excelsa",I241="Ara","Arabica",I241="Lib","Liberica",I241="","")</f>
        <v>Excelsa</v>
      </c>
      <c r="O241" t="str" cm="1">
        <f t="array" ref="O241">_xlfn.IFS(J241="M","Medium",J241="L","Light",J241="D","Dark",J241="","")</f>
        <v>Light</v>
      </c>
      <c r="P241" t="str">
        <f>_xlfn.XLOOKUP(Table1[[#This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_xlfn.XLOOKUP(orders!C242,customers!$A$1:$A$1001,customers!$G$1:$G$1001,,0)</f>
        <v>United States</v>
      </c>
      <c r="I242" t="str">
        <f>_xlfn.XLOOKUP(D242,products!$A$1:$A$49,products!$B$1:$B$49,,0)</f>
        <v>Ara</v>
      </c>
      <c r="J242" t="str">
        <f>_xlfn.XLOOKUP(D242,products!$A$1:$A$49,products!$C$1:$C$49,,0)</f>
        <v>M</v>
      </c>
      <c r="K242" s="4">
        <f>_xlfn.XLOOKUP(orders!D242,products!$A$1:$A$49,products!$D$1:$D$49,,0)</f>
        <v>2.5</v>
      </c>
      <c r="L242" s="5">
        <f>_xlfn.XLOOKUP(D242,products!$A$1:$A$49,products!$E$1:$E$49,,0)</f>
        <v>25.874999999999996</v>
      </c>
      <c r="M242" s="5">
        <f>orders!L242*orders!E242</f>
        <v>155.24999999999997</v>
      </c>
      <c r="N242" t="str" cm="1">
        <f t="array" ref="N242">_xlfn.IFS(I242="Rob","Robusta",I242="Exc","Excelsa",I242="Ara","Arabica",I242="Lib","Liberica",I242="","")</f>
        <v>Arabica</v>
      </c>
      <c r="O242" t="str" cm="1">
        <f t="array" ref="O242">_xlfn.IFS(J242="M","Medium",J242="L","Light",J242="D","Dark",J242="","")</f>
        <v>Medium</v>
      </c>
      <c r="P242" t="str">
        <f>_xlfn.XLOOKUP(Table1[[#This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_xlfn.XLOOKUP(orders!C243,customers!$A$1:$A$1001,customers!$G$1:$G$1001,,0)</f>
        <v>United States</v>
      </c>
      <c r="I243" t="str">
        <f>_xlfn.XLOOKUP(D243,products!$A$1:$A$49,products!$B$1:$B$49,,0)</f>
        <v>Rob</v>
      </c>
      <c r="J243" t="str">
        <f>_xlfn.XLOOKUP(D243,products!$A$1:$A$49,products!$C$1:$C$49,,0)</f>
        <v>M</v>
      </c>
      <c r="K243" s="4">
        <f>_xlfn.XLOOKUP(orders!D243,products!$A$1:$A$49,products!$D$1:$D$49,,0)</f>
        <v>2.5</v>
      </c>
      <c r="L243" s="5">
        <f>_xlfn.XLOOKUP(D243,products!$A$1:$A$49,products!$E$1:$E$49,,0)</f>
        <v>22.884999999999998</v>
      </c>
      <c r="M243" s="5">
        <f>orders!L243*orders!E243</f>
        <v>45.769999999999996</v>
      </c>
      <c r="N243" t="str" cm="1">
        <f t="array" ref="N243">_xlfn.IFS(I243="Rob","Robusta",I243="Exc","Excelsa",I243="Ara","Arabica",I243="Lib","Liberica",I243="","")</f>
        <v>Robusta</v>
      </c>
      <c r="O243" t="str" cm="1">
        <f t="array" ref="O243">_xlfn.IFS(J243="M","Medium",J243="L","Light",J243="D","Dark",J243="","")</f>
        <v>Medium</v>
      </c>
      <c r="P243" t="str">
        <f>_xlfn.XLOOKUP(Table1[[#This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_xlfn.XLOOKUP(orders!C244,customers!$A$1:$A$1001,customers!$G$1:$G$1001,,0)</f>
        <v>United States</v>
      </c>
      <c r="I244" t="str">
        <f>_xlfn.XLOOKUP(D244,products!$A$1:$A$49,products!$B$1:$B$49,,0)</f>
        <v>Exc</v>
      </c>
      <c r="J244" t="str">
        <f>_xlfn.XLOOKUP(D244,products!$A$1:$A$49,products!$C$1:$C$49,,0)</f>
        <v>D</v>
      </c>
      <c r="K244" s="4">
        <f>_xlfn.XLOOKUP(orders!D244,products!$A$1:$A$49,products!$D$1:$D$49,,0)</f>
        <v>1</v>
      </c>
      <c r="L244" s="5">
        <f>_xlfn.XLOOKUP(D244,products!$A$1:$A$49,products!$E$1:$E$49,,0)</f>
        <v>12.15</v>
      </c>
      <c r="M244" s="5">
        <f>orders!L244*orders!E244</f>
        <v>36.450000000000003</v>
      </c>
      <c r="N244" t="str" cm="1">
        <f t="array" ref="N244">_xlfn.IFS(I244="Rob","Robusta",I244="Exc","Excelsa",I244="Ara","Arabica",I244="Lib","Liberica",I244="","")</f>
        <v>Excelsa</v>
      </c>
      <c r="O244" t="str" cm="1">
        <f t="array" ref="O244">_xlfn.IFS(J244="M","Medium",J244="L","Light",J244="D","Dark",J244="","")</f>
        <v>Dark</v>
      </c>
      <c r="P244" t="str">
        <f>_xlfn.XLOOKUP(Table1[[#This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_xlfn.XLOOKUP(orders!C245,customers!$A$1:$A$1001,customers!$G$1:$G$1001,,0)</f>
        <v>United States</v>
      </c>
      <c r="I245" t="str">
        <f>_xlfn.XLOOKUP(D245,products!$A$1:$A$49,products!$B$1:$B$49,,0)</f>
        <v>Exc</v>
      </c>
      <c r="J245" t="str">
        <f>_xlfn.XLOOKUP(D245,products!$A$1:$A$49,products!$C$1:$C$49,,0)</f>
        <v>D</v>
      </c>
      <c r="K245" s="4">
        <f>_xlfn.XLOOKUP(orders!D245,products!$A$1:$A$49,products!$D$1:$D$49,,0)</f>
        <v>0.5</v>
      </c>
      <c r="L245" s="5">
        <f>_xlfn.XLOOKUP(D245,products!$A$1:$A$49,products!$E$1:$E$49,,0)</f>
        <v>7.29</v>
      </c>
      <c r="M245" s="5">
        <f>orders!L245*orders!E245</f>
        <v>29.16</v>
      </c>
      <c r="N245" t="str" cm="1">
        <f t="array" ref="N245">_xlfn.IFS(I245="Rob","Robusta",I245="Exc","Excelsa",I245="Ara","Arabica",I245="Lib","Liberica",I245="","")</f>
        <v>Excelsa</v>
      </c>
      <c r="O245" t="str" cm="1">
        <f t="array" ref="O245">_xlfn.IFS(J245="M","Medium",J245="L","Light",J245="D","Dark",J245="","")</f>
        <v>Dark</v>
      </c>
      <c r="P245" t="str">
        <f>_xlfn.XLOOKUP(Table1[[#This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_xlfn.XLOOKUP(orders!C246,customers!$A$1:$A$1001,customers!$G$1:$G$1001,,0)</f>
        <v>United States</v>
      </c>
      <c r="I246" t="str">
        <f>_xlfn.XLOOKUP(D246,products!$A$1:$A$49,products!$B$1:$B$49,,0)</f>
        <v>Lib</v>
      </c>
      <c r="J246" t="str">
        <f>_xlfn.XLOOKUP(D246,products!$A$1:$A$49,products!$C$1:$C$49,,0)</f>
        <v>M</v>
      </c>
      <c r="K246" s="4">
        <f>_xlfn.XLOOKUP(orders!D246,products!$A$1:$A$49,products!$D$1:$D$49,,0)</f>
        <v>2.5</v>
      </c>
      <c r="L246" s="5">
        <f>_xlfn.XLOOKUP(D246,products!$A$1:$A$49,products!$E$1:$E$49,,0)</f>
        <v>33.464999999999996</v>
      </c>
      <c r="M246" s="5">
        <f>orders!L246*orders!E246</f>
        <v>133.85999999999999</v>
      </c>
      <c r="N246" t="str" cm="1">
        <f t="array" ref="N246">_xlfn.IFS(I246="Rob","Robusta",I246="Exc","Excelsa",I246="Ara","Arabica",I246="Lib","Liberica",I246="","")</f>
        <v>Liberica</v>
      </c>
      <c r="O246" t="str" cm="1">
        <f t="array" ref="O246">_xlfn.IFS(J246="M","Medium",J246="L","Light",J246="D","Dark",J246="","")</f>
        <v>Medium</v>
      </c>
      <c r="P246" t="str">
        <f>_xlfn.XLOOKUP(Table1[[#This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_xlfn.XLOOKUP(orders!C247,customers!$A$1:$A$1001,customers!$G$1:$G$1001,,0)</f>
        <v>United States</v>
      </c>
      <c r="I247" t="str">
        <f>_xlfn.XLOOKUP(D247,products!$A$1:$A$49,products!$B$1:$B$49,,0)</f>
        <v>Lib</v>
      </c>
      <c r="J247" t="str">
        <f>_xlfn.XLOOKUP(D247,products!$A$1:$A$49,products!$C$1:$C$49,,0)</f>
        <v>L</v>
      </c>
      <c r="K247" s="4">
        <f>_xlfn.XLOOKUP(orders!D247,products!$A$1:$A$49,products!$D$1:$D$49,,0)</f>
        <v>0.2</v>
      </c>
      <c r="L247" s="5">
        <f>_xlfn.XLOOKUP(D247,products!$A$1:$A$49,products!$E$1:$E$49,,0)</f>
        <v>4.7549999999999999</v>
      </c>
      <c r="M247" s="5">
        <f>orders!L247*orders!E247</f>
        <v>23.774999999999999</v>
      </c>
      <c r="N247" t="str" cm="1">
        <f t="array" ref="N247">_xlfn.IFS(I247="Rob","Robusta",I247="Exc","Excelsa",I247="Ara","Arabica",I247="Lib","Liberica",I247="","")</f>
        <v>Liberica</v>
      </c>
      <c r="O247" t="str" cm="1">
        <f t="array" ref="O247">_xlfn.IFS(J247="M","Medium",J247="L","Light",J247="D","Dark",J247="","")</f>
        <v>Light</v>
      </c>
      <c r="P247" t="str">
        <f>_xlfn.XLOOKUP(Table1[[#This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_xlfn.XLOOKUP(orders!C248,customers!$A$1:$A$1001,customers!$G$1:$G$1001,,0)</f>
        <v>United Kingdom</v>
      </c>
      <c r="I248" t="str">
        <f>_xlfn.XLOOKUP(D248,products!$A$1:$A$49,products!$B$1:$B$49,,0)</f>
        <v>Lib</v>
      </c>
      <c r="J248" t="str">
        <f>_xlfn.XLOOKUP(D248,products!$A$1:$A$49,products!$C$1:$C$49,,0)</f>
        <v>D</v>
      </c>
      <c r="K248" s="4">
        <f>_xlfn.XLOOKUP(orders!D248,products!$A$1:$A$49,products!$D$1:$D$49,,0)</f>
        <v>1</v>
      </c>
      <c r="L248" s="5">
        <f>_xlfn.XLOOKUP(D248,products!$A$1:$A$49,products!$E$1:$E$49,,0)</f>
        <v>12.95</v>
      </c>
      <c r="M248" s="5">
        <f>orders!L248*orders!E248</f>
        <v>38.849999999999994</v>
      </c>
      <c r="N248" t="str" cm="1">
        <f t="array" ref="N248">_xlfn.IFS(I248="Rob","Robusta",I248="Exc","Excelsa",I248="Ara","Arabica",I248="Lib","Liberica",I248="","")</f>
        <v>Liberica</v>
      </c>
      <c r="O248" t="str" cm="1">
        <f t="array" ref="O248">_xlfn.IFS(J248="M","Medium",J248="L","Light",J248="D","Dark",J248="","")</f>
        <v>Dark</v>
      </c>
      <c r="P248" t="str">
        <f>_xlfn.XLOOKUP(Table1[[#This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_xlfn.XLOOKUP(orders!C249,customers!$A$1:$A$1001,customers!$G$1:$G$1001,,0)</f>
        <v>Ireland</v>
      </c>
      <c r="I249" t="str">
        <f>_xlfn.XLOOKUP(D249,products!$A$1:$A$49,products!$B$1:$B$49,,0)</f>
        <v>Rob</v>
      </c>
      <c r="J249" t="str">
        <f>_xlfn.XLOOKUP(D249,products!$A$1:$A$49,products!$C$1:$C$49,,0)</f>
        <v>L</v>
      </c>
      <c r="K249" s="4">
        <f>_xlfn.XLOOKUP(orders!D249,products!$A$1:$A$49,products!$D$1:$D$49,,0)</f>
        <v>0.2</v>
      </c>
      <c r="L249" s="5">
        <f>_xlfn.XLOOKUP(D249,products!$A$1:$A$49,products!$E$1:$E$49,,0)</f>
        <v>3.5849999999999995</v>
      </c>
      <c r="M249" s="5">
        <f>orders!L249*orders!E249</f>
        <v>21.509999999999998</v>
      </c>
      <c r="N249" t="str" cm="1">
        <f t="array" ref="N249">_xlfn.IFS(I249="Rob","Robusta",I249="Exc","Excelsa",I249="Ara","Arabica",I249="Lib","Liberica",I249="","")</f>
        <v>Robusta</v>
      </c>
      <c r="O249" t="str" cm="1">
        <f t="array" ref="O249">_xlfn.IFS(J249="M","Medium",J249="L","Light",J249="D","Dark",J249="","")</f>
        <v>Light</v>
      </c>
      <c r="P249" t="str">
        <f>_xlfn.XLOOKUP(Table1[[#This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_xlfn.XLOOKUP(orders!C250,customers!$A$1:$A$1001,customers!$G$1:$G$1001,,0)</f>
        <v>United States</v>
      </c>
      <c r="I250" t="str">
        <f>_xlfn.XLOOKUP(D250,products!$A$1:$A$49,products!$B$1:$B$49,,0)</f>
        <v>Ara</v>
      </c>
      <c r="J250" t="str">
        <f>_xlfn.XLOOKUP(D250,products!$A$1:$A$49,products!$C$1:$C$49,,0)</f>
        <v>D</v>
      </c>
      <c r="K250" s="4">
        <f>_xlfn.XLOOKUP(orders!D250,products!$A$1:$A$49,products!$D$1:$D$49,,0)</f>
        <v>1</v>
      </c>
      <c r="L250" s="5">
        <f>_xlfn.XLOOKUP(D250,products!$A$1:$A$49,products!$E$1:$E$49,,0)</f>
        <v>9.9499999999999993</v>
      </c>
      <c r="M250" s="5">
        <f>orders!L250*orders!E250</f>
        <v>9.9499999999999993</v>
      </c>
      <c r="N250" t="str" cm="1">
        <f t="array" ref="N250">_xlfn.IFS(I250="Rob","Robusta",I250="Exc","Excelsa",I250="Ara","Arabica",I250="Lib","Liberica",I250="","")</f>
        <v>Arabica</v>
      </c>
      <c r="O250" t="str" cm="1">
        <f t="array" ref="O250">_xlfn.IFS(J250="M","Medium",J250="L","Light",J250="D","Dark",J250="","")</f>
        <v>Dark</v>
      </c>
      <c r="P250" t="str">
        <f>_xlfn.XLOOKUP(Table1[[#This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_xlfn.XLOOKUP(orders!C251,customers!$A$1:$A$1001,customers!$G$1:$G$1001,,0)</f>
        <v>United States</v>
      </c>
      <c r="I251" t="str">
        <f>_xlfn.XLOOKUP(D251,products!$A$1:$A$49,products!$B$1:$B$49,,0)</f>
        <v>Lib</v>
      </c>
      <c r="J251" t="str">
        <f>_xlfn.XLOOKUP(D251,products!$A$1:$A$49,products!$C$1:$C$49,,0)</f>
        <v>L</v>
      </c>
      <c r="K251" s="4">
        <f>_xlfn.XLOOKUP(orders!D251,products!$A$1:$A$49,products!$D$1:$D$49,,0)</f>
        <v>1</v>
      </c>
      <c r="L251" s="5">
        <f>_xlfn.XLOOKUP(D251,products!$A$1:$A$49,products!$E$1:$E$49,,0)</f>
        <v>15.85</v>
      </c>
      <c r="M251" s="5">
        <f>orders!L251*orders!E251</f>
        <v>15.85</v>
      </c>
      <c r="N251" t="str" cm="1">
        <f t="array" ref="N251">_xlfn.IFS(I251="Rob","Robusta",I251="Exc","Excelsa",I251="Ara","Arabica",I251="Lib","Liberica",I251="","")</f>
        <v>Liberica</v>
      </c>
      <c r="O251" t="str" cm="1">
        <f t="array" ref="O251">_xlfn.IFS(J251="M","Medium",J251="L","Light",J251="D","Dark",J251="","")</f>
        <v>Light</v>
      </c>
      <c r="P251" t="str">
        <f>_xlfn.XLOOKUP(Table1[[#This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_xlfn.XLOOKUP(orders!C252,customers!$A$1:$A$1001,customers!$G$1:$G$1001,,0)</f>
        <v>United States</v>
      </c>
      <c r="I252" t="str">
        <f>_xlfn.XLOOKUP(D252,products!$A$1:$A$49,products!$B$1:$B$49,,0)</f>
        <v>Rob</v>
      </c>
      <c r="J252" t="str">
        <f>_xlfn.XLOOKUP(D252,products!$A$1:$A$49,products!$C$1:$C$49,,0)</f>
        <v>M</v>
      </c>
      <c r="K252" s="4">
        <f>_xlfn.XLOOKUP(orders!D252,products!$A$1:$A$49,products!$D$1:$D$49,,0)</f>
        <v>0.2</v>
      </c>
      <c r="L252" s="5">
        <f>_xlfn.XLOOKUP(D252,products!$A$1:$A$49,products!$E$1:$E$49,,0)</f>
        <v>2.9849999999999999</v>
      </c>
      <c r="M252" s="5">
        <f>orders!L252*orders!E252</f>
        <v>2.9849999999999999</v>
      </c>
      <c r="N252" t="str" cm="1">
        <f t="array" ref="N252">_xlfn.IFS(I252="Rob","Robusta",I252="Exc","Excelsa",I252="Ara","Arabica",I252="Lib","Liberica",I252="","")</f>
        <v>Robusta</v>
      </c>
      <c r="O252" t="str" cm="1">
        <f t="array" ref="O252">_xlfn.IFS(J252="M","Medium",J252="L","Light",J252="D","Dark",J252="","")</f>
        <v>Medium</v>
      </c>
      <c r="P252" t="str">
        <f>_xlfn.XLOOKUP(Table1[[#This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_xlfn.XLOOKUP(orders!C253,customers!$A$1:$A$1001,customers!$G$1:$G$1001,,0)</f>
        <v>United States</v>
      </c>
      <c r="I253" t="str">
        <f>_xlfn.XLOOKUP(D253,products!$A$1:$A$49,products!$B$1:$B$49,,0)</f>
        <v>Exc</v>
      </c>
      <c r="J253" t="str">
        <f>_xlfn.XLOOKUP(D253,products!$A$1:$A$49,products!$C$1:$C$49,,0)</f>
        <v>M</v>
      </c>
      <c r="K253" s="4">
        <f>_xlfn.XLOOKUP(orders!D253,products!$A$1:$A$49,products!$D$1:$D$49,,0)</f>
        <v>1</v>
      </c>
      <c r="L253" s="5">
        <f>_xlfn.XLOOKUP(D253,products!$A$1:$A$49,products!$E$1:$E$49,,0)</f>
        <v>13.75</v>
      </c>
      <c r="M253" s="5">
        <f>orders!L253*orders!E253</f>
        <v>68.75</v>
      </c>
      <c r="N253" t="str" cm="1">
        <f t="array" ref="N253">_xlfn.IFS(I253="Rob","Robusta",I253="Exc","Excelsa",I253="Ara","Arabica",I253="Lib","Liberica",I253="","")</f>
        <v>Excelsa</v>
      </c>
      <c r="O253" t="str" cm="1">
        <f t="array" ref="O253">_xlfn.IFS(J253="M","Medium",J253="L","Light",J253="D","Dark",J253="","")</f>
        <v>Medium</v>
      </c>
      <c r="P253" t="str">
        <f>_xlfn.XLOOKUP(Table1[[#This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_xlfn.XLOOKUP(orders!C254,customers!$A$1:$A$1001,customers!$G$1:$G$1001,,0)</f>
        <v>United States</v>
      </c>
      <c r="I254" t="str">
        <f>_xlfn.XLOOKUP(D254,products!$A$1:$A$49,products!$B$1:$B$49,,0)</f>
        <v>Ara</v>
      </c>
      <c r="J254" t="str">
        <f>_xlfn.XLOOKUP(D254,products!$A$1:$A$49,products!$C$1:$C$49,,0)</f>
        <v>D</v>
      </c>
      <c r="K254" s="4">
        <f>_xlfn.XLOOKUP(orders!D254,products!$A$1:$A$49,products!$D$1:$D$49,,0)</f>
        <v>1</v>
      </c>
      <c r="L254" s="5">
        <f>_xlfn.XLOOKUP(D254,products!$A$1:$A$49,products!$E$1:$E$49,,0)</f>
        <v>9.9499999999999993</v>
      </c>
      <c r="M254" s="5">
        <f>orders!L254*orders!E254</f>
        <v>29.849999999999998</v>
      </c>
      <c r="N254" t="str" cm="1">
        <f t="array" ref="N254">_xlfn.IFS(I254="Rob","Robusta",I254="Exc","Excelsa",I254="Ara","Arabica",I254="Lib","Liberica",I254="","")</f>
        <v>Arabica</v>
      </c>
      <c r="O254" t="str" cm="1">
        <f t="array" ref="O254">_xlfn.IFS(J254="M","Medium",J254="L","Light",J254="D","Dark",J254="","")</f>
        <v>Dark</v>
      </c>
      <c r="P254" t="str">
        <f>_xlfn.XLOOKUP(Table1[[#This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_xlfn.XLOOKUP(orders!C255,customers!$A$1:$A$1001,customers!$G$1:$G$1001,,0)</f>
        <v>United States</v>
      </c>
      <c r="I255" t="str">
        <f>_xlfn.XLOOKUP(D255,products!$A$1:$A$49,products!$B$1:$B$49,,0)</f>
        <v>Lib</v>
      </c>
      <c r="J255" t="str">
        <f>_xlfn.XLOOKUP(D255,products!$A$1:$A$49,products!$C$1:$C$49,,0)</f>
        <v>M</v>
      </c>
      <c r="K255" s="4">
        <f>_xlfn.XLOOKUP(orders!D255,products!$A$1:$A$49,products!$D$1:$D$49,,0)</f>
        <v>1</v>
      </c>
      <c r="L255" s="5">
        <f>_xlfn.XLOOKUP(D255,products!$A$1:$A$49,products!$E$1:$E$49,,0)</f>
        <v>14.55</v>
      </c>
      <c r="M255" s="5">
        <f>orders!L255*orders!E255</f>
        <v>58.2</v>
      </c>
      <c r="N255" t="str" cm="1">
        <f t="array" ref="N255">_xlfn.IFS(I255="Rob","Robusta",I255="Exc","Excelsa",I255="Ara","Arabica",I255="Lib","Liberica",I255="","")</f>
        <v>Liberica</v>
      </c>
      <c r="O255" t="str" cm="1">
        <f t="array" ref="O255">_xlfn.IFS(J255="M","Medium",J255="L","Light",J255="D","Dark",J255="","")</f>
        <v>Medium</v>
      </c>
      <c r="P255" t="str">
        <f>_xlfn.XLOOKUP(Table1[[#This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_xlfn.XLOOKUP(orders!C256,customers!$A$1:$A$1001,customers!$G$1:$G$1001,,0)</f>
        <v>United Kingdom</v>
      </c>
      <c r="I256" t="str">
        <f>_xlfn.XLOOKUP(D256,products!$A$1:$A$49,products!$B$1:$B$49,,0)</f>
        <v>Rob</v>
      </c>
      <c r="J256" t="str">
        <f>_xlfn.XLOOKUP(D256,products!$A$1:$A$49,products!$C$1:$C$49,,0)</f>
        <v>L</v>
      </c>
      <c r="K256" s="4">
        <f>_xlfn.XLOOKUP(orders!D256,products!$A$1:$A$49,products!$D$1:$D$49,,0)</f>
        <v>0.5</v>
      </c>
      <c r="L256" s="5">
        <f>_xlfn.XLOOKUP(D256,products!$A$1:$A$49,products!$E$1:$E$49,,0)</f>
        <v>7.169999999999999</v>
      </c>
      <c r="M256" s="5">
        <f>orders!L256*orders!E256</f>
        <v>28.679999999999996</v>
      </c>
      <c r="N256" t="str" cm="1">
        <f t="array" ref="N256">_xlfn.IFS(I256="Rob","Robusta",I256="Exc","Excelsa",I256="Ara","Arabica",I256="Lib","Liberica",I256="","")</f>
        <v>Robusta</v>
      </c>
      <c r="O256" t="str" cm="1">
        <f t="array" ref="O256">_xlfn.IFS(J256="M","Medium",J256="L","Light",J256="D","Dark",J256="","")</f>
        <v>Light</v>
      </c>
      <c r="P256" t="str">
        <f>_xlfn.XLOOKUP(Table1[[#This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_xlfn.XLOOKUP(orders!C257,customers!$A$1:$A$1001,customers!$G$1:$G$1001,,0)</f>
        <v>United States</v>
      </c>
      <c r="I257" t="str">
        <f>_xlfn.XLOOKUP(D257,products!$A$1:$A$49,products!$B$1:$B$49,,0)</f>
        <v>Rob</v>
      </c>
      <c r="J257" t="str">
        <f>_xlfn.XLOOKUP(D257,products!$A$1:$A$49,products!$C$1:$C$49,,0)</f>
        <v>L</v>
      </c>
      <c r="K257" s="4">
        <f>_xlfn.XLOOKUP(orders!D257,products!$A$1:$A$49,products!$D$1:$D$49,,0)</f>
        <v>0.5</v>
      </c>
      <c r="L257" s="5">
        <f>_xlfn.XLOOKUP(D257,products!$A$1:$A$49,products!$E$1:$E$49,,0)</f>
        <v>7.169999999999999</v>
      </c>
      <c r="M257" s="5">
        <f>orders!L257*orders!E257</f>
        <v>21.509999999999998</v>
      </c>
      <c r="N257" t="str" cm="1">
        <f t="array" ref="N257">_xlfn.IFS(I257="Rob","Robusta",I257="Exc","Excelsa",I257="Ara","Arabica",I257="Lib","Liberica",I257="","")</f>
        <v>Robusta</v>
      </c>
      <c r="O257" t="str" cm="1">
        <f t="array" ref="O257">_xlfn.IFS(J257="M","Medium",J257="L","Light",J257="D","Dark",J257="","")</f>
        <v>Light</v>
      </c>
      <c r="P257" t="str">
        <f>_xlfn.XLOOKUP(Table1[[#This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_xlfn.XLOOKUP(orders!C258,customers!$A$1:$A$1001,customers!$G$1:$G$1001,,0)</f>
        <v>United States</v>
      </c>
      <c r="I258" t="str">
        <f>_xlfn.XLOOKUP(D258,products!$A$1:$A$49,products!$B$1:$B$49,,0)</f>
        <v>Lib</v>
      </c>
      <c r="J258" t="str">
        <f>_xlfn.XLOOKUP(D258,products!$A$1:$A$49,products!$C$1:$C$49,,0)</f>
        <v>M</v>
      </c>
      <c r="K258" s="4">
        <f>_xlfn.XLOOKUP(orders!D258,products!$A$1:$A$49,products!$D$1:$D$49,,0)</f>
        <v>0.5</v>
      </c>
      <c r="L258" s="5">
        <f>_xlfn.XLOOKUP(D258,products!$A$1:$A$49,products!$E$1:$E$49,,0)</f>
        <v>8.73</v>
      </c>
      <c r="M258" s="5">
        <f>orders!L258*orders!E258</f>
        <v>17.46</v>
      </c>
      <c r="N258" t="str" cm="1">
        <f t="array" ref="N258">_xlfn.IFS(I258="Rob","Robusta",I258="Exc","Excelsa",I258="Ara","Arabica",I258="Lib","Liberica",I258="","")</f>
        <v>Liberica</v>
      </c>
      <c r="O258" t="str" cm="1">
        <f t="array" ref="O258">_xlfn.IFS(J258="M","Medium",J258="L","Light",J258="D","Dark",J258="","")</f>
        <v>Medium</v>
      </c>
      <c r="P258" t="str">
        <f>_xlfn.XLOOKUP(Table1[[#This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_xlfn.XLOOKUP(orders!C259,customers!$A$1:$A$1001,customers!$G$1:$G$1001,,0)</f>
        <v>United States</v>
      </c>
      <c r="I259" t="str">
        <f>_xlfn.XLOOKUP(D259,products!$A$1:$A$49,products!$B$1:$B$49,,0)</f>
        <v>Exc</v>
      </c>
      <c r="J259" t="str">
        <f>_xlfn.XLOOKUP(D259,products!$A$1:$A$49,products!$C$1:$C$49,,0)</f>
        <v>D</v>
      </c>
      <c r="K259" s="4">
        <f>_xlfn.XLOOKUP(orders!D259,products!$A$1:$A$49,products!$D$1:$D$49,,0)</f>
        <v>2.5</v>
      </c>
      <c r="L259" s="5">
        <f>_xlfn.XLOOKUP(D259,products!$A$1:$A$49,products!$E$1:$E$49,,0)</f>
        <v>27.945</v>
      </c>
      <c r="M259" s="5">
        <f>orders!L259*orders!E259</f>
        <v>27.945</v>
      </c>
      <c r="N259" t="str" cm="1">
        <f t="array" ref="N259">_xlfn.IFS(I259="Rob","Robusta",I259="Exc","Excelsa",I259="Ara","Arabica",I259="Lib","Liberica",I259="","")</f>
        <v>Excelsa</v>
      </c>
      <c r="O259" t="str" cm="1">
        <f t="array" ref="O259">_xlfn.IFS(J259="M","Medium",J259="L","Light",J259="D","Dark",J259="","")</f>
        <v>Dark</v>
      </c>
      <c r="P259" t="str">
        <f>_xlfn.XLOOKUP(Table1[[#This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_xlfn.XLOOKUP(orders!C260,customers!$A$1:$A$1001,customers!$G$1:$G$1001,,0)</f>
        <v>United States</v>
      </c>
      <c r="I260" t="str">
        <f>_xlfn.XLOOKUP(D260,products!$A$1:$A$49,products!$B$1:$B$49,,0)</f>
        <v>Exc</v>
      </c>
      <c r="J260" t="str">
        <f>_xlfn.XLOOKUP(D260,products!$A$1:$A$49,products!$C$1:$C$49,,0)</f>
        <v>D</v>
      </c>
      <c r="K260" s="4">
        <f>_xlfn.XLOOKUP(orders!D260,products!$A$1:$A$49,products!$D$1:$D$49,,0)</f>
        <v>2.5</v>
      </c>
      <c r="L260" s="5">
        <f>_xlfn.XLOOKUP(D260,products!$A$1:$A$49,products!$E$1:$E$49,,0)</f>
        <v>27.945</v>
      </c>
      <c r="M260" s="5">
        <f>orders!L260*orders!E260</f>
        <v>139.72499999999999</v>
      </c>
      <c r="N260" t="str" cm="1">
        <f t="array" ref="N260">_xlfn.IFS(I260="Rob","Robusta",I260="Exc","Excelsa",I260="Ara","Arabica",I260="Lib","Liberica",I260="","")</f>
        <v>Excelsa</v>
      </c>
      <c r="O260" t="str" cm="1">
        <f t="array" ref="O260">_xlfn.IFS(J260="M","Medium",J260="L","Light",J260="D","Dark",J260="","")</f>
        <v>Dark</v>
      </c>
      <c r="P260" t="str">
        <f>_xlfn.XLOOKUP(Table1[[#This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_xlfn.XLOOKUP(orders!C261,customers!$A$1:$A$1001,customers!$G$1:$G$1001,,0)</f>
        <v>United Kingdom</v>
      </c>
      <c r="I261" t="str">
        <f>_xlfn.XLOOKUP(D261,products!$A$1:$A$49,products!$B$1:$B$49,,0)</f>
        <v>Rob</v>
      </c>
      <c r="J261" t="str">
        <f>_xlfn.XLOOKUP(D261,products!$A$1:$A$49,products!$C$1:$C$49,,0)</f>
        <v>M</v>
      </c>
      <c r="K261" s="4">
        <f>_xlfn.XLOOKUP(orders!D261,products!$A$1:$A$49,products!$D$1:$D$49,,0)</f>
        <v>0.2</v>
      </c>
      <c r="L261" s="5">
        <f>_xlfn.XLOOKUP(D261,products!$A$1:$A$49,products!$E$1:$E$49,,0)</f>
        <v>2.9849999999999999</v>
      </c>
      <c r="M261" s="5">
        <f>orders!L261*orders!E261</f>
        <v>5.97</v>
      </c>
      <c r="N261" t="str" cm="1">
        <f t="array" ref="N261">_xlfn.IFS(I261="Rob","Robusta",I261="Exc","Excelsa",I261="Ara","Arabica",I261="Lib","Liberica",I261="","")</f>
        <v>Robusta</v>
      </c>
      <c r="O261" t="str" cm="1">
        <f t="array" ref="O261">_xlfn.IFS(J261="M","Medium",J261="L","Light",J261="D","Dark",J261="","")</f>
        <v>Medium</v>
      </c>
      <c r="P261" t="str">
        <f>_xlfn.XLOOKUP(Table1[[#This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_xlfn.XLOOKUP(orders!C262,customers!$A$1:$A$1001,customers!$G$1:$G$1001,,0)</f>
        <v>United States</v>
      </c>
      <c r="I262" t="str">
        <f>_xlfn.XLOOKUP(D262,products!$A$1:$A$49,products!$B$1:$B$49,,0)</f>
        <v>Rob</v>
      </c>
      <c r="J262" t="str">
        <f>_xlfn.XLOOKUP(D262,products!$A$1:$A$49,products!$C$1:$C$49,,0)</f>
        <v>L</v>
      </c>
      <c r="K262" s="4">
        <f>_xlfn.XLOOKUP(orders!D262,products!$A$1:$A$49,products!$D$1:$D$49,,0)</f>
        <v>2.5</v>
      </c>
      <c r="L262" s="5">
        <f>_xlfn.XLOOKUP(D262,products!$A$1:$A$49,products!$E$1:$E$49,,0)</f>
        <v>27.484999999999996</v>
      </c>
      <c r="M262" s="5">
        <f>orders!L262*orders!E262</f>
        <v>27.484999999999996</v>
      </c>
      <c r="N262" t="str" cm="1">
        <f t="array" ref="N262">_xlfn.IFS(I262="Rob","Robusta",I262="Exc","Excelsa",I262="Ara","Arabica",I262="Lib","Liberica",I262="","")</f>
        <v>Robusta</v>
      </c>
      <c r="O262" t="str" cm="1">
        <f t="array" ref="O262">_xlfn.IFS(J262="M","Medium",J262="L","Light",J262="D","Dark",J262="","")</f>
        <v>Light</v>
      </c>
      <c r="P262" t="str">
        <f>_xlfn.XLOOKUP(Table1[[#This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_xlfn.XLOOKUP(orders!C263,customers!$A$1:$A$1001,customers!$G$1:$G$1001,,0)</f>
        <v>United States</v>
      </c>
      <c r="I263" t="str">
        <f>_xlfn.XLOOKUP(D263,products!$A$1:$A$49,products!$B$1:$B$49,,0)</f>
        <v>Rob</v>
      </c>
      <c r="J263" t="str">
        <f>_xlfn.XLOOKUP(D263,products!$A$1:$A$49,products!$C$1:$C$49,,0)</f>
        <v>L</v>
      </c>
      <c r="K263" s="4">
        <f>_xlfn.XLOOKUP(orders!D263,products!$A$1:$A$49,products!$D$1:$D$49,,0)</f>
        <v>1</v>
      </c>
      <c r="L263" s="5">
        <f>_xlfn.XLOOKUP(D263,products!$A$1:$A$49,products!$E$1:$E$49,,0)</f>
        <v>11.95</v>
      </c>
      <c r="M263" s="5">
        <f>orders!L263*orders!E263</f>
        <v>59.75</v>
      </c>
      <c r="N263" t="str" cm="1">
        <f t="array" ref="N263">_xlfn.IFS(I263="Rob","Robusta",I263="Exc","Excelsa",I263="Ara","Arabica",I263="Lib","Liberica",I263="","")</f>
        <v>Robusta</v>
      </c>
      <c r="O263" t="str" cm="1">
        <f t="array" ref="O263">_xlfn.IFS(J263="M","Medium",J263="L","Light",J263="D","Dark",J263="","")</f>
        <v>Light</v>
      </c>
      <c r="P263" t="str">
        <f>_xlfn.XLOOKUP(Table1[[#This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_xlfn.XLOOKUP(orders!C264,customers!$A$1:$A$1001,customers!$G$1:$G$1001,,0)</f>
        <v>United States</v>
      </c>
      <c r="I264" t="str">
        <f>_xlfn.XLOOKUP(D264,products!$A$1:$A$49,products!$B$1:$B$49,,0)</f>
        <v>Exc</v>
      </c>
      <c r="J264" t="str">
        <f>_xlfn.XLOOKUP(D264,products!$A$1:$A$49,products!$C$1:$C$49,,0)</f>
        <v>M</v>
      </c>
      <c r="K264" s="4">
        <f>_xlfn.XLOOKUP(orders!D264,products!$A$1:$A$49,products!$D$1:$D$49,,0)</f>
        <v>1</v>
      </c>
      <c r="L264" s="5">
        <f>_xlfn.XLOOKUP(D264,products!$A$1:$A$49,products!$E$1:$E$49,,0)</f>
        <v>13.75</v>
      </c>
      <c r="M264" s="5">
        <f>orders!L264*orders!E264</f>
        <v>41.25</v>
      </c>
      <c r="N264" t="str" cm="1">
        <f t="array" ref="N264">_xlfn.IFS(I264="Rob","Robusta",I264="Exc","Excelsa",I264="Ara","Arabica",I264="Lib","Liberica",I264="","")</f>
        <v>Excelsa</v>
      </c>
      <c r="O264" t="str" cm="1">
        <f t="array" ref="O264">_xlfn.IFS(J264="M","Medium",J264="L","Light",J264="D","Dark",J264="","")</f>
        <v>Medium</v>
      </c>
      <c r="P264" t="str">
        <f>_xlfn.XLOOKUP(Table1[[#This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_xlfn.XLOOKUP(orders!C265,customers!$A$1:$A$1001,customers!$G$1:$G$1001,,0)</f>
        <v>United States</v>
      </c>
      <c r="I265" t="str">
        <f>_xlfn.XLOOKUP(D265,products!$A$1:$A$49,products!$B$1:$B$49,,0)</f>
        <v>Lib</v>
      </c>
      <c r="J265" t="str">
        <f>_xlfn.XLOOKUP(D265,products!$A$1:$A$49,products!$C$1:$C$49,,0)</f>
        <v>M</v>
      </c>
      <c r="K265" s="4">
        <f>_xlfn.XLOOKUP(orders!D265,products!$A$1:$A$49,products!$D$1:$D$49,,0)</f>
        <v>2.5</v>
      </c>
      <c r="L265" s="5">
        <f>_xlfn.XLOOKUP(D265,products!$A$1:$A$49,products!$E$1:$E$49,,0)</f>
        <v>33.464999999999996</v>
      </c>
      <c r="M265" s="5">
        <f>orders!L265*orders!E265</f>
        <v>133.85999999999999</v>
      </c>
      <c r="N265" t="str" cm="1">
        <f t="array" ref="N265">_xlfn.IFS(I265="Rob","Robusta",I265="Exc","Excelsa",I265="Ara","Arabica",I265="Lib","Liberica",I265="","")</f>
        <v>Liberica</v>
      </c>
      <c r="O265" t="str" cm="1">
        <f t="array" ref="O265">_xlfn.IFS(J265="M","Medium",J265="L","Light",J265="D","Dark",J265="","")</f>
        <v>Medium</v>
      </c>
      <c r="P265" t="str">
        <f>_xlfn.XLOOKUP(Table1[[#This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_xlfn.XLOOKUP(orders!C266,customers!$A$1:$A$1001,customers!$G$1:$G$1001,,0)</f>
        <v>Ireland</v>
      </c>
      <c r="I266" t="str">
        <f>_xlfn.XLOOKUP(D266,products!$A$1:$A$49,products!$B$1:$B$49,,0)</f>
        <v>Rob</v>
      </c>
      <c r="J266" t="str">
        <f>_xlfn.XLOOKUP(D266,products!$A$1:$A$49,products!$C$1:$C$49,,0)</f>
        <v>L</v>
      </c>
      <c r="K266" s="4">
        <f>_xlfn.XLOOKUP(orders!D266,products!$A$1:$A$49,products!$D$1:$D$49,,0)</f>
        <v>1</v>
      </c>
      <c r="L266" s="5">
        <f>_xlfn.XLOOKUP(D266,products!$A$1:$A$49,products!$E$1:$E$49,,0)</f>
        <v>11.95</v>
      </c>
      <c r="M266" s="5">
        <f>orders!L266*orders!E266</f>
        <v>59.75</v>
      </c>
      <c r="N266" t="str" cm="1">
        <f t="array" ref="N266">_xlfn.IFS(I266="Rob","Robusta",I266="Exc","Excelsa",I266="Ara","Arabica",I266="Lib","Liberica",I266="","")</f>
        <v>Robusta</v>
      </c>
      <c r="O266" t="str" cm="1">
        <f t="array" ref="O266">_xlfn.IFS(J266="M","Medium",J266="L","Light",J266="D","Dark",J266="","")</f>
        <v>Light</v>
      </c>
      <c r="P266" t="str">
        <f>_xlfn.XLOOKUP(Table1[[#This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_xlfn.XLOOKUP(orders!C267,customers!$A$1:$A$1001,customers!$G$1:$G$1001,,0)</f>
        <v>United States</v>
      </c>
      <c r="I267" t="str">
        <f>_xlfn.XLOOKUP(D267,products!$A$1:$A$49,products!$B$1:$B$49,,0)</f>
        <v>Ara</v>
      </c>
      <c r="J267" t="str">
        <f>_xlfn.XLOOKUP(D267,products!$A$1:$A$49,products!$C$1:$C$49,,0)</f>
        <v>D</v>
      </c>
      <c r="K267" s="4">
        <f>_xlfn.XLOOKUP(orders!D267,products!$A$1:$A$49,products!$D$1:$D$49,,0)</f>
        <v>0.5</v>
      </c>
      <c r="L267" s="5">
        <f>_xlfn.XLOOKUP(D267,products!$A$1:$A$49,products!$E$1:$E$49,,0)</f>
        <v>5.97</v>
      </c>
      <c r="M267" s="5">
        <f>orders!L267*orders!E267</f>
        <v>5.97</v>
      </c>
      <c r="N267" t="str" cm="1">
        <f t="array" ref="N267">_xlfn.IFS(I267="Rob","Robusta",I267="Exc","Excelsa",I267="Ara","Arabica",I267="Lib","Liberica",I267="","")</f>
        <v>Arabica</v>
      </c>
      <c r="O267" t="str" cm="1">
        <f t="array" ref="O267">_xlfn.IFS(J267="M","Medium",J267="L","Light",J267="D","Dark",J267="","")</f>
        <v>Dark</v>
      </c>
      <c r="P267" t="str">
        <f>_xlfn.XLOOKUP(Table1[[#This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_xlfn.XLOOKUP(orders!C268,customers!$A$1:$A$1001,customers!$G$1:$G$1001,,0)</f>
        <v>United Kingdom</v>
      </c>
      <c r="I268" t="str">
        <f>_xlfn.XLOOKUP(D268,products!$A$1:$A$49,products!$B$1:$B$49,,0)</f>
        <v>Exc</v>
      </c>
      <c r="J268" t="str">
        <f>_xlfn.XLOOKUP(D268,products!$A$1:$A$49,products!$C$1:$C$49,,0)</f>
        <v>D</v>
      </c>
      <c r="K268" s="4">
        <f>_xlfn.XLOOKUP(orders!D268,products!$A$1:$A$49,products!$D$1:$D$49,,0)</f>
        <v>1</v>
      </c>
      <c r="L268" s="5">
        <f>_xlfn.XLOOKUP(D268,products!$A$1:$A$49,products!$E$1:$E$49,,0)</f>
        <v>12.15</v>
      </c>
      <c r="M268" s="5">
        <f>orders!L268*orders!E268</f>
        <v>24.3</v>
      </c>
      <c r="N268" t="str" cm="1">
        <f t="array" ref="N268">_xlfn.IFS(I268="Rob","Robusta",I268="Exc","Excelsa",I268="Ara","Arabica",I268="Lib","Liberica",I268="","")</f>
        <v>Excelsa</v>
      </c>
      <c r="O268" t="str" cm="1">
        <f t="array" ref="O268">_xlfn.IFS(J268="M","Medium",J268="L","Light",J268="D","Dark",J268="","")</f>
        <v>Dark</v>
      </c>
      <c r="P268" t="str">
        <f>_xlfn.XLOOKUP(Table1[[#This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_xlfn.XLOOKUP(orders!C269,customers!$A$1:$A$1001,customers!$G$1:$G$1001,,0)</f>
        <v>United States</v>
      </c>
      <c r="I269" t="str">
        <f>_xlfn.XLOOKUP(D269,products!$A$1:$A$49,products!$B$1:$B$49,,0)</f>
        <v>Exc</v>
      </c>
      <c r="J269" t="str">
        <f>_xlfn.XLOOKUP(D269,products!$A$1:$A$49,products!$C$1:$C$49,,0)</f>
        <v>D</v>
      </c>
      <c r="K269" s="4">
        <f>_xlfn.XLOOKUP(orders!D269,products!$A$1:$A$49,products!$D$1:$D$49,,0)</f>
        <v>0.2</v>
      </c>
      <c r="L269" s="5">
        <f>_xlfn.XLOOKUP(D269,products!$A$1:$A$49,products!$E$1:$E$49,,0)</f>
        <v>3.645</v>
      </c>
      <c r="M269" s="5">
        <f>orders!L269*orders!E269</f>
        <v>21.87</v>
      </c>
      <c r="N269" t="str" cm="1">
        <f t="array" ref="N269">_xlfn.IFS(I269="Rob","Robusta",I269="Exc","Excelsa",I269="Ara","Arabica",I269="Lib","Liberica",I269="","")</f>
        <v>Excelsa</v>
      </c>
      <c r="O269" t="str" cm="1">
        <f t="array" ref="O269">_xlfn.IFS(J269="M","Medium",J269="L","Light",J269="D","Dark",J269="","")</f>
        <v>Dark</v>
      </c>
      <c r="P269" t="str">
        <f>_xlfn.XLOOKUP(Table1[[#This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_xlfn.XLOOKUP(orders!C270,customers!$A$1:$A$1001,customers!$G$1:$G$1001,,0)</f>
        <v>United States</v>
      </c>
      <c r="I270" t="str">
        <f>_xlfn.XLOOKUP(D270,products!$A$1:$A$49,products!$B$1:$B$49,,0)</f>
        <v>Ara</v>
      </c>
      <c r="J270" t="str">
        <f>_xlfn.XLOOKUP(D270,products!$A$1:$A$49,products!$C$1:$C$49,,0)</f>
        <v>D</v>
      </c>
      <c r="K270" s="4">
        <f>_xlfn.XLOOKUP(orders!D270,products!$A$1:$A$49,products!$D$1:$D$49,,0)</f>
        <v>1</v>
      </c>
      <c r="L270" s="5">
        <f>_xlfn.XLOOKUP(D270,products!$A$1:$A$49,products!$E$1:$E$49,,0)</f>
        <v>9.9499999999999993</v>
      </c>
      <c r="M270" s="5">
        <f>orders!L270*orders!E270</f>
        <v>19.899999999999999</v>
      </c>
      <c r="N270" t="str" cm="1">
        <f t="array" ref="N270">_xlfn.IFS(I270="Rob","Robusta",I270="Exc","Excelsa",I270="Ara","Arabica",I270="Lib","Liberica",I270="","")</f>
        <v>Arabica</v>
      </c>
      <c r="O270" t="str" cm="1">
        <f t="array" ref="O270">_xlfn.IFS(J270="M","Medium",J270="L","Light",J270="D","Dark",J270="","")</f>
        <v>Dark</v>
      </c>
      <c r="P270" t="str">
        <f>_xlfn.XLOOKUP(Table1[[#This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_xlfn.XLOOKUP(orders!C271,customers!$A$1:$A$1001,customers!$G$1:$G$1001,,0)</f>
        <v>United States</v>
      </c>
      <c r="I271" t="str">
        <f>_xlfn.XLOOKUP(D271,products!$A$1:$A$49,products!$B$1:$B$49,,0)</f>
        <v>Ara</v>
      </c>
      <c r="J271" t="str">
        <f>_xlfn.XLOOKUP(D271,products!$A$1:$A$49,products!$C$1:$C$49,,0)</f>
        <v>D</v>
      </c>
      <c r="K271" s="4">
        <f>_xlfn.XLOOKUP(orders!D271,products!$A$1:$A$49,products!$D$1:$D$49,,0)</f>
        <v>0.2</v>
      </c>
      <c r="L271" s="5">
        <f>_xlfn.XLOOKUP(D271,products!$A$1:$A$49,products!$E$1:$E$49,,0)</f>
        <v>2.9849999999999999</v>
      </c>
      <c r="M271" s="5">
        <f>orders!L271*orders!E271</f>
        <v>5.97</v>
      </c>
      <c r="N271" t="str" cm="1">
        <f t="array" ref="N271">_xlfn.IFS(I271="Rob","Robusta",I271="Exc","Excelsa",I271="Ara","Arabica",I271="Lib","Liberica",I271="","")</f>
        <v>Arabica</v>
      </c>
      <c r="O271" t="str" cm="1">
        <f t="array" ref="O271">_xlfn.IFS(J271="M","Medium",J271="L","Light",J271="D","Dark",J271="","")</f>
        <v>Dark</v>
      </c>
      <c r="P271" t="str">
        <f>_xlfn.XLOOKUP(Table1[[#This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_xlfn.XLOOKUP(orders!C272,customers!$A$1:$A$1001,customers!$G$1:$G$1001,,0)</f>
        <v>Ireland</v>
      </c>
      <c r="I272" t="str">
        <f>_xlfn.XLOOKUP(D272,products!$A$1:$A$49,products!$B$1:$B$49,,0)</f>
        <v>Exc</v>
      </c>
      <c r="J272" t="str">
        <f>_xlfn.XLOOKUP(D272,products!$A$1:$A$49,products!$C$1:$C$49,,0)</f>
        <v>D</v>
      </c>
      <c r="K272" s="4">
        <f>_xlfn.XLOOKUP(orders!D272,products!$A$1:$A$49,products!$D$1:$D$49,,0)</f>
        <v>0.5</v>
      </c>
      <c r="L272" s="5">
        <f>_xlfn.XLOOKUP(D272,products!$A$1:$A$49,products!$E$1:$E$49,,0)</f>
        <v>7.29</v>
      </c>
      <c r="M272" s="5">
        <f>orders!L272*orders!E272</f>
        <v>7.29</v>
      </c>
      <c r="N272" t="str" cm="1">
        <f t="array" ref="N272">_xlfn.IFS(I272="Rob","Robusta",I272="Exc","Excelsa",I272="Ara","Arabica",I272="Lib","Liberica",I272="","")</f>
        <v>Excelsa</v>
      </c>
      <c r="O272" t="str" cm="1">
        <f t="array" ref="O272">_xlfn.IFS(J272="M","Medium",J272="L","Light",J272="D","Dark",J272="","")</f>
        <v>Dark</v>
      </c>
      <c r="P272" t="str">
        <f>_xlfn.XLOOKUP(Table1[[#This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_xlfn.XLOOKUP(orders!C273,customers!$A$1:$A$1001,customers!$G$1:$G$1001,,0)</f>
        <v>United States</v>
      </c>
      <c r="I273" t="str">
        <f>_xlfn.XLOOKUP(D273,products!$A$1:$A$49,products!$B$1:$B$49,,0)</f>
        <v>Ara</v>
      </c>
      <c r="J273" t="str">
        <f>_xlfn.XLOOKUP(D273,products!$A$1:$A$49,products!$C$1:$C$49,,0)</f>
        <v>D</v>
      </c>
      <c r="K273" s="4">
        <f>_xlfn.XLOOKUP(orders!D273,products!$A$1:$A$49,products!$D$1:$D$49,,0)</f>
        <v>0.2</v>
      </c>
      <c r="L273" s="5">
        <f>_xlfn.XLOOKUP(D273,products!$A$1:$A$49,products!$E$1:$E$49,,0)</f>
        <v>2.9849999999999999</v>
      </c>
      <c r="M273" s="5">
        <f>orders!L273*orders!E273</f>
        <v>11.94</v>
      </c>
      <c r="N273" t="str" cm="1">
        <f t="array" ref="N273">_xlfn.IFS(I273="Rob","Robusta",I273="Exc","Excelsa",I273="Ara","Arabica",I273="Lib","Liberica",I273="","")</f>
        <v>Arabica</v>
      </c>
      <c r="O273" t="str" cm="1">
        <f t="array" ref="O273">_xlfn.IFS(J273="M","Medium",J273="L","Light",J273="D","Dark",J273="","")</f>
        <v>Dark</v>
      </c>
      <c r="P273" t="str">
        <f>_xlfn.XLOOKUP(Table1[[#This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_xlfn.XLOOKUP(orders!C274,customers!$A$1:$A$1001,customers!$G$1:$G$1001,,0)</f>
        <v>Ireland</v>
      </c>
      <c r="I274" t="str">
        <f>_xlfn.XLOOKUP(D274,products!$A$1:$A$49,products!$B$1:$B$49,,0)</f>
        <v>Rob</v>
      </c>
      <c r="J274" t="str">
        <f>_xlfn.XLOOKUP(D274,products!$A$1:$A$49,products!$C$1:$C$49,,0)</f>
        <v>L</v>
      </c>
      <c r="K274" s="4">
        <f>_xlfn.XLOOKUP(orders!D274,products!$A$1:$A$49,products!$D$1:$D$49,,0)</f>
        <v>1</v>
      </c>
      <c r="L274" s="5">
        <f>_xlfn.XLOOKUP(D274,products!$A$1:$A$49,products!$E$1:$E$49,,0)</f>
        <v>11.95</v>
      </c>
      <c r="M274" s="5">
        <f>orders!L274*orders!E274</f>
        <v>71.699999999999989</v>
      </c>
      <c r="N274" t="str" cm="1">
        <f t="array" ref="N274">_xlfn.IFS(I274="Rob","Robusta",I274="Exc","Excelsa",I274="Ara","Arabica",I274="Lib","Liberica",I274="","")</f>
        <v>Robusta</v>
      </c>
      <c r="O274" t="str" cm="1">
        <f t="array" ref="O274">_xlfn.IFS(J274="M","Medium",J274="L","Light",J274="D","Dark",J274="","")</f>
        <v>Light</v>
      </c>
      <c r="P274" t="str">
        <f>_xlfn.XLOOKUP(Table1[[#This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_xlfn.XLOOKUP(orders!C275,customers!$A$1:$A$1001,customers!$G$1:$G$1001,,0)</f>
        <v>United States</v>
      </c>
      <c r="I275" t="str">
        <f>_xlfn.XLOOKUP(D275,products!$A$1:$A$49,products!$B$1:$B$49,,0)</f>
        <v>Ara</v>
      </c>
      <c r="J275" t="str">
        <f>_xlfn.XLOOKUP(D275,products!$A$1:$A$49,products!$C$1:$C$49,,0)</f>
        <v>L</v>
      </c>
      <c r="K275" s="4">
        <f>_xlfn.XLOOKUP(orders!D275,products!$A$1:$A$49,products!$D$1:$D$49,,0)</f>
        <v>0.2</v>
      </c>
      <c r="L275" s="5">
        <f>_xlfn.XLOOKUP(D275,products!$A$1:$A$49,products!$E$1:$E$49,,0)</f>
        <v>3.8849999999999998</v>
      </c>
      <c r="M275" s="5">
        <f>orders!L275*orders!E275</f>
        <v>7.77</v>
      </c>
      <c r="N275" t="str" cm="1">
        <f t="array" ref="N275">_xlfn.IFS(I275="Rob","Robusta",I275="Exc","Excelsa",I275="Ara","Arabica",I275="Lib","Liberica",I275="","")</f>
        <v>Arabica</v>
      </c>
      <c r="O275" t="str" cm="1">
        <f t="array" ref="O275">_xlfn.IFS(J275="M","Medium",J275="L","Light",J275="D","Dark",J275="","")</f>
        <v>Light</v>
      </c>
      <c r="P275" t="str">
        <f>_xlfn.XLOOKUP(Table1[[#This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_xlfn.XLOOKUP(orders!C276,customers!$A$1:$A$1001,customers!$G$1:$G$1001,,0)</f>
        <v>United States</v>
      </c>
      <c r="I276" t="str">
        <f>_xlfn.XLOOKUP(D276,products!$A$1:$A$49,products!$B$1:$B$49,,0)</f>
        <v>Ara</v>
      </c>
      <c r="J276" t="str">
        <f>_xlfn.XLOOKUP(D276,products!$A$1:$A$49,products!$C$1:$C$49,,0)</f>
        <v>M</v>
      </c>
      <c r="K276" s="4">
        <f>_xlfn.XLOOKUP(orders!D276,products!$A$1:$A$49,products!$D$1:$D$49,,0)</f>
        <v>2.5</v>
      </c>
      <c r="L276" s="5">
        <f>_xlfn.XLOOKUP(D276,products!$A$1:$A$49,products!$E$1:$E$49,,0)</f>
        <v>25.874999999999996</v>
      </c>
      <c r="M276" s="5">
        <f>orders!L276*orders!E276</f>
        <v>25.874999999999996</v>
      </c>
      <c r="N276" t="str" cm="1">
        <f t="array" ref="N276">_xlfn.IFS(I276="Rob","Robusta",I276="Exc","Excelsa",I276="Ara","Arabica",I276="Lib","Liberica",I276="","")</f>
        <v>Arabica</v>
      </c>
      <c r="O276" t="str" cm="1">
        <f t="array" ref="O276">_xlfn.IFS(J276="M","Medium",J276="L","Light",J276="D","Dark",J276="","")</f>
        <v>Medium</v>
      </c>
      <c r="P276" t="str">
        <f>_xlfn.XLOOKUP(Table1[[#This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_xlfn.XLOOKUP(orders!C277,customers!$A$1:$A$1001,customers!$G$1:$G$1001,,0)</f>
        <v>United States</v>
      </c>
      <c r="I277" t="str">
        <f>_xlfn.XLOOKUP(D277,products!$A$1:$A$49,products!$B$1:$B$49,,0)</f>
        <v>Exc</v>
      </c>
      <c r="J277" t="str">
        <f>_xlfn.XLOOKUP(D277,products!$A$1:$A$49,products!$C$1:$C$49,,0)</f>
        <v>L</v>
      </c>
      <c r="K277" s="4">
        <f>_xlfn.XLOOKUP(orders!D277,products!$A$1:$A$49,products!$D$1:$D$49,,0)</f>
        <v>2.5</v>
      </c>
      <c r="L277" s="5">
        <f>_xlfn.XLOOKUP(D277,products!$A$1:$A$49,products!$E$1:$E$49,,0)</f>
        <v>34.154999999999994</v>
      </c>
      <c r="M277" s="5">
        <f>orders!L277*orders!E277</f>
        <v>204.92999999999995</v>
      </c>
      <c r="N277" t="str" cm="1">
        <f t="array" ref="N277">_xlfn.IFS(I277="Rob","Robusta",I277="Exc","Excelsa",I277="Ara","Arabica",I277="Lib","Liberica",I277="","")</f>
        <v>Excelsa</v>
      </c>
      <c r="O277" t="str" cm="1">
        <f t="array" ref="O277">_xlfn.IFS(J277="M","Medium",J277="L","Light",J277="D","Dark",J277="","")</f>
        <v>Light</v>
      </c>
      <c r="P277" t="str">
        <f>_xlfn.XLOOKUP(Table1[[#This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_xlfn.XLOOKUP(orders!C278,customers!$A$1:$A$1001,customers!$G$1:$G$1001,,0)</f>
        <v>Ireland</v>
      </c>
      <c r="I278" t="str">
        <f>_xlfn.XLOOKUP(D278,products!$A$1:$A$49,products!$B$1:$B$49,,0)</f>
        <v>Rob</v>
      </c>
      <c r="J278" t="str">
        <f>_xlfn.XLOOKUP(D278,products!$A$1:$A$49,products!$C$1:$C$49,,0)</f>
        <v>L</v>
      </c>
      <c r="K278" s="4">
        <f>_xlfn.XLOOKUP(orders!D278,products!$A$1:$A$49,products!$D$1:$D$49,,0)</f>
        <v>2.5</v>
      </c>
      <c r="L278" s="5">
        <f>_xlfn.XLOOKUP(D278,products!$A$1:$A$49,products!$E$1:$E$49,,0)</f>
        <v>27.484999999999996</v>
      </c>
      <c r="M278" s="5">
        <f>orders!L278*orders!E278</f>
        <v>109.93999999999998</v>
      </c>
      <c r="N278" t="str" cm="1">
        <f t="array" ref="N278">_xlfn.IFS(I278="Rob","Robusta",I278="Exc","Excelsa",I278="Ara","Arabica",I278="Lib","Liberica",I278="","")</f>
        <v>Robusta</v>
      </c>
      <c r="O278" t="str" cm="1">
        <f t="array" ref="O278">_xlfn.IFS(J278="M","Medium",J278="L","Light",J278="D","Dark",J278="","")</f>
        <v>Light</v>
      </c>
      <c r="P278" t="str">
        <f>_xlfn.XLOOKUP(Table1[[#This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_xlfn.XLOOKUP(orders!C279,customers!$A$1:$A$1001,customers!$G$1:$G$1001,,0)</f>
        <v>United States</v>
      </c>
      <c r="I279" t="str">
        <f>_xlfn.XLOOKUP(D279,products!$A$1:$A$49,products!$B$1:$B$49,,0)</f>
        <v>Exc</v>
      </c>
      <c r="J279" t="str">
        <f>_xlfn.XLOOKUP(D279,products!$A$1:$A$49,products!$C$1:$C$49,,0)</f>
        <v>L</v>
      </c>
      <c r="K279" s="4">
        <f>_xlfn.XLOOKUP(orders!D279,products!$A$1:$A$49,products!$D$1:$D$49,,0)</f>
        <v>1</v>
      </c>
      <c r="L279" s="5">
        <f>_xlfn.XLOOKUP(D279,products!$A$1:$A$49,products!$E$1:$E$49,,0)</f>
        <v>14.85</v>
      </c>
      <c r="M279" s="5">
        <f>orders!L279*orders!E279</f>
        <v>89.1</v>
      </c>
      <c r="N279" t="str" cm="1">
        <f t="array" ref="N279">_xlfn.IFS(I279="Rob","Robusta",I279="Exc","Excelsa",I279="Ara","Arabica",I279="Lib","Liberica",I279="","")</f>
        <v>Excelsa</v>
      </c>
      <c r="O279" t="str" cm="1">
        <f t="array" ref="O279">_xlfn.IFS(J279="M","Medium",J279="L","Light",J279="D","Dark",J279="","")</f>
        <v>Light</v>
      </c>
      <c r="P279" t="str">
        <f>_xlfn.XLOOKUP(Table1[[#This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_xlfn.XLOOKUP(orders!C280,customers!$A$1:$A$1001,customers!$G$1:$G$1001,,0)</f>
        <v>United States</v>
      </c>
      <c r="I280" t="str">
        <f>_xlfn.XLOOKUP(D280,products!$A$1:$A$49,products!$B$1:$B$49,,0)</f>
        <v>Ara</v>
      </c>
      <c r="J280" t="str">
        <f>_xlfn.XLOOKUP(D280,products!$A$1:$A$49,products!$C$1:$C$49,,0)</f>
        <v>L</v>
      </c>
      <c r="K280" s="4">
        <f>_xlfn.XLOOKUP(orders!D280,products!$A$1:$A$49,products!$D$1:$D$49,,0)</f>
        <v>0.2</v>
      </c>
      <c r="L280" s="5">
        <f>_xlfn.XLOOKUP(D280,products!$A$1:$A$49,products!$E$1:$E$49,,0)</f>
        <v>3.8849999999999998</v>
      </c>
      <c r="M280" s="5">
        <f>orders!L280*orders!E280</f>
        <v>7.77</v>
      </c>
      <c r="N280" t="str" cm="1">
        <f t="array" ref="N280">_xlfn.IFS(I280="Rob","Robusta",I280="Exc","Excelsa",I280="Ara","Arabica",I280="Lib","Liberica",I280="","")</f>
        <v>Arabica</v>
      </c>
      <c r="O280" t="str" cm="1">
        <f t="array" ref="O280">_xlfn.IFS(J280="M","Medium",J280="L","Light",J280="D","Dark",J280="","")</f>
        <v>Light</v>
      </c>
      <c r="P280" t="str">
        <f>_xlfn.XLOOKUP(Table1[[#This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_xlfn.XLOOKUP(orders!C281,customers!$A$1:$A$1001,customers!$G$1:$G$1001,,0)</f>
        <v>United States</v>
      </c>
      <c r="I281" t="str">
        <f>_xlfn.XLOOKUP(D281,products!$A$1:$A$49,products!$B$1:$B$49,,0)</f>
        <v>Lib</v>
      </c>
      <c r="J281" t="str">
        <f>_xlfn.XLOOKUP(D281,products!$A$1:$A$49,products!$C$1:$C$49,,0)</f>
        <v>M</v>
      </c>
      <c r="K281" s="4">
        <f>_xlfn.XLOOKUP(orders!D281,products!$A$1:$A$49,products!$D$1:$D$49,,0)</f>
        <v>2.5</v>
      </c>
      <c r="L281" s="5">
        <f>_xlfn.XLOOKUP(D281,products!$A$1:$A$49,products!$E$1:$E$49,,0)</f>
        <v>33.464999999999996</v>
      </c>
      <c r="M281" s="5">
        <f>orders!L281*orders!E281</f>
        <v>33.464999999999996</v>
      </c>
      <c r="N281" t="str" cm="1">
        <f t="array" ref="N281">_xlfn.IFS(I281="Rob","Robusta",I281="Exc","Excelsa",I281="Ara","Arabica",I281="Lib","Liberica",I281="","")</f>
        <v>Liberica</v>
      </c>
      <c r="O281" t="str" cm="1">
        <f t="array" ref="O281">_xlfn.IFS(J281="M","Medium",J281="L","Light",J281="D","Dark",J281="","")</f>
        <v>Medium</v>
      </c>
      <c r="P281" t="str">
        <f>_xlfn.XLOOKUP(Table1[[#This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_xlfn.XLOOKUP(orders!C282,customers!$A$1:$A$1001,customers!$G$1:$G$1001,,0)</f>
        <v>United States</v>
      </c>
      <c r="I282" t="str">
        <f>_xlfn.XLOOKUP(D282,products!$A$1:$A$49,products!$B$1:$B$49,,0)</f>
        <v>Exc</v>
      </c>
      <c r="J282" t="str">
        <f>_xlfn.XLOOKUP(D282,products!$A$1:$A$49,products!$C$1:$C$49,,0)</f>
        <v>M</v>
      </c>
      <c r="K282" s="4">
        <f>_xlfn.XLOOKUP(orders!D282,products!$A$1:$A$49,products!$D$1:$D$49,,0)</f>
        <v>0.5</v>
      </c>
      <c r="L282" s="5">
        <f>_xlfn.XLOOKUP(D282,products!$A$1:$A$49,products!$E$1:$E$49,,0)</f>
        <v>8.25</v>
      </c>
      <c r="M282" s="5">
        <f>orders!L282*orders!E282</f>
        <v>41.25</v>
      </c>
      <c r="N282" t="str" cm="1">
        <f t="array" ref="N282">_xlfn.IFS(I282="Rob","Robusta",I282="Exc","Excelsa",I282="Ara","Arabica",I282="Lib","Liberica",I282="","")</f>
        <v>Excelsa</v>
      </c>
      <c r="O282" t="str" cm="1">
        <f t="array" ref="O282">_xlfn.IFS(J282="M","Medium",J282="L","Light",J282="D","Dark",J282="","")</f>
        <v>Medium</v>
      </c>
      <c r="P282" t="str">
        <f>_xlfn.XLOOKUP(Table1[[#This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_xlfn.XLOOKUP(orders!C283,customers!$A$1:$A$1001,customers!$G$1:$G$1001,,0)</f>
        <v>United States</v>
      </c>
      <c r="I283" t="str">
        <f>_xlfn.XLOOKUP(D283,products!$A$1:$A$49,products!$B$1:$B$49,,0)</f>
        <v>Exc</v>
      </c>
      <c r="J283" t="str">
        <f>_xlfn.XLOOKUP(D283,products!$A$1:$A$49,products!$C$1:$C$49,,0)</f>
        <v>L</v>
      </c>
      <c r="K283" s="4">
        <f>_xlfn.XLOOKUP(orders!D283,products!$A$1:$A$49,products!$D$1:$D$49,,0)</f>
        <v>1</v>
      </c>
      <c r="L283" s="5">
        <f>_xlfn.XLOOKUP(D283,products!$A$1:$A$49,products!$E$1:$E$49,,0)</f>
        <v>14.85</v>
      </c>
      <c r="M283" s="5">
        <f>orders!L283*orders!E283</f>
        <v>59.4</v>
      </c>
      <c r="N283" t="str" cm="1">
        <f t="array" ref="N283">_xlfn.IFS(I283="Rob","Robusta",I283="Exc","Excelsa",I283="Ara","Arabica",I283="Lib","Liberica",I283="","")</f>
        <v>Excelsa</v>
      </c>
      <c r="O283" t="str" cm="1">
        <f t="array" ref="O283">_xlfn.IFS(J283="M","Medium",J283="L","Light",J283="D","Dark",J283="","")</f>
        <v>Light</v>
      </c>
      <c r="P283" t="str">
        <f>_xlfn.XLOOKUP(Table1[[#This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_xlfn.XLOOKUP(orders!C284,customers!$A$1:$A$1001,customers!$G$1:$G$1001,,0)</f>
        <v>United Kingdom</v>
      </c>
      <c r="I284" t="str">
        <f>_xlfn.XLOOKUP(D284,products!$A$1:$A$49,products!$B$1:$B$49,,0)</f>
        <v>Ara</v>
      </c>
      <c r="J284" t="str">
        <f>_xlfn.XLOOKUP(D284,products!$A$1:$A$49,products!$C$1:$C$49,,0)</f>
        <v>L</v>
      </c>
      <c r="K284" s="4">
        <f>_xlfn.XLOOKUP(orders!D284,products!$A$1:$A$49,products!$D$1:$D$49,,0)</f>
        <v>0.5</v>
      </c>
      <c r="L284" s="5">
        <f>_xlfn.XLOOKUP(D284,products!$A$1:$A$49,products!$E$1:$E$49,,0)</f>
        <v>7.77</v>
      </c>
      <c r="M284" s="5">
        <f>orders!L284*orders!E284</f>
        <v>7.77</v>
      </c>
      <c r="N284" t="str" cm="1">
        <f t="array" ref="N284">_xlfn.IFS(I284="Rob","Robusta",I284="Exc","Excelsa",I284="Ara","Arabica",I284="Lib","Liberica",I284="","")</f>
        <v>Arabica</v>
      </c>
      <c r="O284" t="str" cm="1">
        <f t="array" ref="O284">_xlfn.IFS(J284="M","Medium",J284="L","Light",J284="D","Dark",J284="","")</f>
        <v>Light</v>
      </c>
      <c r="P284" t="str">
        <f>_xlfn.XLOOKUP(Table1[[#This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_xlfn.XLOOKUP(orders!C285,customers!$A$1:$A$1001,customers!$G$1:$G$1001,,0)</f>
        <v>United Kingdom</v>
      </c>
      <c r="I285" t="str">
        <f>_xlfn.XLOOKUP(D285,products!$A$1:$A$49,products!$B$1:$B$49,,0)</f>
        <v>Rob</v>
      </c>
      <c r="J285" t="str">
        <f>_xlfn.XLOOKUP(D285,products!$A$1:$A$49,products!$C$1:$C$49,,0)</f>
        <v>D</v>
      </c>
      <c r="K285" s="4">
        <f>_xlfn.XLOOKUP(orders!D285,products!$A$1:$A$49,products!$D$1:$D$49,,0)</f>
        <v>0.5</v>
      </c>
      <c r="L285" s="5">
        <f>_xlfn.XLOOKUP(D285,products!$A$1:$A$49,products!$E$1:$E$49,,0)</f>
        <v>5.3699999999999992</v>
      </c>
      <c r="M285" s="5">
        <f>orders!L285*orders!E285</f>
        <v>5.3699999999999992</v>
      </c>
      <c r="N285" t="str" cm="1">
        <f t="array" ref="N285">_xlfn.IFS(I285="Rob","Robusta",I285="Exc","Excelsa",I285="Ara","Arabica",I285="Lib","Liberica",I285="","")</f>
        <v>Robusta</v>
      </c>
      <c r="O285" t="str" cm="1">
        <f t="array" ref="O285">_xlfn.IFS(J285="M","Medium",J285="L","Light",J285="D","Dark",J285="","")</f>
        <v>Dark</v>
      </c>
      <c r="P285" t="str">
        <f>_xlfn.XLOOKUP(Table1[[#This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_xlfn.XLOOKUP(orders!C286,customers!$A$1:$A$1001,customers!$G$1:$G$1001,,0)</f>
        <v>United States</v>
      </c>
      <c r="I286" t="str">
        <f>_xlfn.XLOOKUP(D286,products!$A$1:$A$49,products!$B$1:$B$49,,0)</f>
        <v>Exc</v>
      </c>
      <c r="J286" t="str">
        <f>_xlfn.XLOOKUP(D286,products!$A$1:$A$49,products!$C$1:$C$49,,0)</f>
        <v>M</v>
      </c>
      <c r="K286" s="4">
        <f>_xlfn.XLOOKUP(orders!D286,products!$A$1:$A$49,products!$D$1:$D$49,,0)</f>
        <v>2.5</v>
      </c>
      <c r="L286" s="5">
        <f>_xlfn.XLOOKUP(D286,products!$A$1:$A$49,products!$E$1:$E$49,,0)</f>
        <v>31.624999999999996</v>
      </c>
      <c r="M286" s="5">
        <f>orders!L286*orders!E286</f>
        <v>94.874999999999986</v>
      </c>
      <c r="N286" t="str" cm="1">
        <f t="array" ref="N286">_xlfn.IFS(I286="Rob","Robusta",I286="Exc","Excelsa",I286="Ara","Arabica",I286="Lib","Liberica",I286="","")</f>
        <v>Excelsa</v>
      </c>
      <c r="O286" t="str" cm="1">
        <f t="array" ref="O286">_xlfn.IFS(J286="M","Medium",J286="L","Light",J286="D","Dark",J286="","")</f>
        <v>Medium</v>
      </c>
      <c r="P286" t="str">
        <f>_xlfn.XLOOKUP(Table1[[#This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_xlfn.XLOOKUP(orders!C287,customers!$A$1:$A$1001,customers!$G$1:$G$1001,,0)</f>
        <v>United States</v>
      </c>
      <c r="I287" t="str">
        <f>_xlfn.XLOOKUP(D287,products!$A$1:$A$49,products!$B$1:$B$49,,0)</f>
        <v>Lib</v>
      </c>
      <c r="J287" t="str">
        <f>_xlfn.XLOOKUP(D287,products!$A$1:$A$49,products!$C$1:$C$49,,0)</f>
        <v>L</v>
      </c>
      <c r="K287" s="4">
        <f>_xlfn.XLOOKUP(orders!D287,products!$A$1:$A$49,products!$D$1:$D$49,,0)</f>
        <v>2.5</v>
      </c>
      <c r="L287" s="5">
        <f>_xlfn.XLOOKUP(D287,products!$A$1:$A$49,products!$E$1:$E$49,,0)</f>
        <v>36.454999999999998</v>
      </c>
      <c r="M287" s="5">
        <f>orders!L287*orders!E287</f>
        <v>36.454999999999998</v>
      </c>
      <c r="N287" t="str" cm="1">
        <f t="array" ref="N287">_xlfn.IFS(I287="Rob","Robusta",I287="Exc","Excelsa",I287="Ara","Arabica",I287="Lib","Liberica",I287="","")</f>
        <v>Liberica</v>
      </c>
      <c r="O287" t="str" cm="1">
        <f t="array" ref="O287">_xlfn.IFS(J287="M","Medium",J287="L","Light",J287="D","Dark",J287="","")</f>
        <v>Light</v>
      </c>
      <c r="P287" t="str">
        <f>_xlfn.XLOOKUP(Table1[[#This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_xlfn.XLOOKUP(orders!C288,customers!$A$1:$A$1001,customers!$G$1:$G$1001,,0)</f>
        <v>United States</v>
      </c>
      <c r="I288" t="str">
        <f>_xlfn.XLOOKUP(D288,products!$A$1:$A$49,products!$B$1:$B$49,,0)</f>
        <v>Ara</v>
      </c>
      <c r="J288" t="str">
        <f>_xlfn.XLOOKUP(D288,products!$A$1:$A$49,products!$C$1:$C$49,,0)</f>
        <v>M</v>
      </c>
      <c r="K288" s="4">
        <f>_xlfn.XLOOKUP(orders!D288,products!$A$1:$A$49,products!$D$1:$D$49,,0)</f>
        <v>0.2</v>
      </c>
      <c r="L288" s="5">
        <f>_xlfn.XLOOKUP(D288,products!$A$1:$A$49,products!$E$1:$E$49,,0)</f>
        <v>3.375</v>
      </c>
      <c r="M288" s="5">
        <f>orders!L288*orders!E288</f>
        <v>13.5</v>
      </c>
      <c r="N288" t="str" cm="1">
        <f t="array" ref="N288">_xlfn.IFS(I288="Rob","Robusta",I288="Exc","Excelsa",I288="Ara","Arabica",I288="Lib","Liberica",I288="","")</f>
        <v>Arabica</v>
      </c>
      <c r="O288" t="str" cm="1">
        <f t="array" ref="O288">_xlfn.IFS(J288="M","Medium",J288="L","Light",J288="D","Dark",J288="","")</f>
        <v>Medium</v>
      </c>
      <c r="P288" t="str">
        <f>_xlfn.XLOOKUP(Table1[[#This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_xlfn.XLOOKUP(orders!C289,customers!$A$1:$A$1001,customers!$G$1:$G$1001,,0)</f>
        <v>United States</v>
      </c>
      <c r="I289" t="str">
        <f>_xlfn.XLOOKUP(D289,products!$A$1:$A$49,products!$B$1:$B$49,,0)</f>
        <v>Rob</v>
      </c>
      <c r="J289" t="str">
        <f>_xlfn.XLOOKUP(D289,products!$A$1:$A$49,products!$C$1:$C$49,,0)</f>
        <v>L</v>
      </c>
      <c r="K289" s="4">
        <f>_xlfn.XLOOKUP(orders!D289,products!$A$1:$A$49,products!$D$1:$D$49,,0)</f>
        <v>0.2</v>
      </c>
      <c r="L289" s="5">
        <f>_xlfn.XLOOKUP(D289,products!$A$1:$A$49,products!$E$1:$E$49,,0)</f>
        <v>3.5849999999999995</v>
      </c>
      <c r="M289" s="5">
        <f>orders!L289*orders!E289</f>
        <v>14.339999999999998</v>
      </c>
      <c r="N289" t="str" cm="1">
        <f t="array" ref="N289">_xlfn.IFS(I289="Rob","Robusta",I289="Exc","Excelsa",I289="Ara","Arabica",I289="Lib","Liberica",I289="","")</f>
        <v>Robusta</v>
      </c>
      <c r="O289" t="str" cm="1">
        <f t="array" ref="O289">_xlfn.IFS(J289="M","Medium",J289="L","Light",J289="D","Dark",J289="","")</f>
        <v>Light</v>
      </c>
      <c r="P289" t="str">
        <f>_xlfn.XLOOKUP(Table1[[#This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_xlfn.XLOOKUP(orders!C290,customers!$A$1:$A$1001,customers!$G$1:$G$1001,,0)</f>
        <v>Ireland</v>
      </c>
      <c r="I290" t="str">
        <f>_xlfn.XLOOKUP(D290,products!$A$1:$A$49,products!$B$1:$B$49,,0)</f>
        <v>Exc</v>
      </c>
      <c r="J290" t="str">
        <f>_xlfn.XLOOKUP(D290,products!$A$1:$A$49,products!$C$1:$C$49,,0)</f>
        <v>M</v>
      </c>
      <c r="K290" s="4">
        <f>_xlfn.XLOOKUP(orders!D290,products!$A$1:$A$49,products!$D$1:$D$49,,0)</f>
        <v>0.5</v>
      </c>
      <c r="L290" s="5">
        <f>_xlfn.XLOOKUP(D290,products!$A$1:$A$49,products!$E$1:$E$49,,0)</f>
        <v>8.25</v>
      </c>
      <c r="M290" s="5">
        <f>orders!L290*orders!E290</f>
        <v>8.25</v>
      </c>
      <c r="N290" t="str" cm="1">
        <f t="array" ref="N290">_xlfn.IFS(I290="Rob","Robusta",I290="Exc","Excelsa",I290="Ara","Arabica",I290="Lib","Liberica",I290="","")</f>
        <v>Excelsa</v>
      </c>
      <c r="O290" t="str" cm="1">
        <f t="array" ref="O290">_xlfn.IFS(J290="M","Medium",J290="L","Light",J290="D","Dark",J290="","")</f>
        <v>Medium</v>
      </c>
      <c r="P290" t="str">
        <f>_xlfn.XLOOKUP(Table1[[#This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_xlfn.XLOOKUP(orders!C291,customers!$A$1:$A$1001,customers!$G$1:$G$1001,,0)</f>
        <v>United States</v>
      </c>
      <c r="I291" t="str">
        <f>_xlfn.XLOOKUP(D291,products!$A$1:$A$49,products!$B$1:$B$49,,0)</f>
        <v>Rob</v>
      </c>
      <c r="J291" t="str">
        <f>_xlfn.XLOOKUP(D291,products!$A$1:$A$49,products!$C$1:$C$49,,0)</f>
        <v>D</v>
      </c>
      <c r="K291" s="4">
        <f>_xlfn.XLOOKUP(orders!D291,products!$A$1:$A$49,products!$D$1:$D$49,,0)</f>
        <v>0.2</v>
      </c>
      <c r="L291" s="5">
        <f>_xlfn.XLOOKUP(D291,products!$A$1:$A$49,products!$E$1:$E$49,,0)</f>
        <v>2.6849999999999996</v>
      </c>
      <c r="M291" s="5">
        <f>orders!L291*orders!E291</f>
        <v>13.424999999999997</v>
      </c>
      <c r="N291" t="str" cm="1">
        <f t="array" ref="N291">_xlfn.IFS(I291="Rob","Robusta",I291="Exc","Excelsa",I291="Ara","Arabica",I291="Lib","Liberica",I291="","")</f>
        <v>Robusta</v>
      </c>
      <c r="O291" t="str" cm="1">
        <f t="array" ref="O291">_xlfn.IFS(J291="M","Medium",J291="L","Light",J291="D","Dark",J291="","")</f>
        <v>Dark</v>
      </c>
      <c r="P291" t="str">
        <f>_xlfn.XLOOKUP(Table1[[#This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_xlfn.XLOOKUP(orders!C292,customers!$A$1:$A$1001,customers!$G$1:$G$1001,,0)</f>
        <v>United States</v>
      </c>
      <c r="I292" t="str">
        <f>_xlfn.XLOOKUP(D292,products!$A$1:$A$49,products!$B$1:$B$49,,0)</f>
        <v>Ara</v>
      </c>
      <c r="J292" t="str">
        <f>_xlfn.XLOOKUP(D292,products!$A$1:$A$49,products!$C$1:$C$49,,0)</f>
        <v>D</v>
      </c>
      <c r="K292" s="4">
        <f>_xlfn.XLOOKUP(orders!D292,products!$A$1:$A$49,products!$D$1:$D$49,,0)</f>
        <v>1</v>
      </c>
      <c r="L292" s="5">
        <f>_xlfn.XLOOKUP(D292,products!$A$1:$A$49,products!$E$1:$E$49,,0)</f>
        <v>9.9499999999999993</v>
      </c>
      <c r="M292" s="5">
        <f>orders!L292*orders!E292</f>
        <v>49.75</v>
      </c>
      <c r="N292" t="str" cm="1">
        <f t="array" ref="N292">_xlfn.IFS(I292="Rob","Robusta",I292="Exc","Excelsa",I292="Ara","Arabica",I292="Lib","Liberica",I292="","")</f>
        <v>Arabica</v>
      </c>
      <c r="O292" t="str" cm="1">
        <f t="array" ref="O292">_xlfn.IFS(J292="M","Medium",J292="L","Light",J292="D","Dark",J292="","")</f>
        <v>Dark</v>
      </c>
      <c r="P292" t="str">
        <f>_xlfn.XLOOKUP(Table1[[#This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_xlfn.XLOOKUP(orders!C293,customers!$A$1:$A$1001,customers!$G$1:$G$1001,,0)</f>
        <v>Ireland</v>
      </c>
      <c r="I293" t="str">
        <f>_xlfn.XLOOKUP(D293,products!$A$1:$A$49,products!$B$1:$B$49,,0)</f>
        <v>Exc</v>
      </c>
      <c r="J293" t="str">
        <f>_xlfn.XLOOKUP(D293,products!$A$1:$A$49,products!$C$1:$C$49,,0)</f>
        <v>M</v>
      </c>
      <c r="K293" s="4">
        <f>_xlfn.XLOOKUP(orders!D293,products!$A$1:$A$49,products!$D$1:$D$49,,0)</f>
        <v>0.5</v>
      </c>
      <c r="L293" s="5">
        <f>_xlfn.XLOOKUP(D293,products!$A$1:$A$49,products!$E$1:$E$49,,0)</f>
        <v>8.25</v>
      </c>
      <c r="M293" s="5">
        <f>orders!L293*orders!E293</f>
        <v>16.5</v>
      </c>
      <c r="N293" t="str" cm="1">
        <f t="array" ref="N293">_xlfn.IFS(I293="Rob","Robusta",I293="Exc","Excelsa",I293="Ara","Arabica",I293="Lib","Liberica",I293="","")</f>
        <v>Excelsa</v>
      </c>
      <c r="O293" t="str" cm="1">
        <f t="array" ref="O293">_xlfn.IFS(J293="M","Medium",J293="L","Light",J293="D","Dark",J293="","")</f>
        <v>Medium</v>
      </c>
      <c r="P293" t="str">
        <f>_xlfn.XLOOKUP(Table1[[#This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_xlfn.XLOOKUP(orders!C294,customers!$A$1:$A$1001,customers!$G$1:$G$1001,,0)</f>
        <v>United States</v>
      </c>
      <c r="I294" t="str">
        <f>_xlfn.XLOOKUP(D294,products!$A$1:$A$49,products!$B$1:$B$49,,0)</f>
        <v>Ara</v>
      </c>
      <c r="J294" t="str">
        <f>_xlfn.XLOOKUP(D294,products!$A$1:$A$49,products!$C$1:$C$49,,0)</f>
        <v>D</v>
      </c>
      <c r="K294" s="4">
        <f>_xlfn.XLOOKUP(orders!D294,products!$A$1:$A$49,products!$D$1:$D$49,,0)</f>
        <v>0.5</v>
      </c>
      <c r="L294" s="5">
        <f>_xlfn.XLOOKUP(D294,products!$A$1:$A$49,products!$E$1:$E$49,,0)</f>
        <v>5.97</v>
      </c>
      <c r="M294" s="5">
        <f>orders!L294*orders!E294</f>
        <v>17.91</v>
      </c>
      <c r="N294" t="str" cm="1">
        <f t="array" ref="N294">_xlfn.IFS(I294="Rob","Robusta",I294="Exc","Excelsa",I294="Ara","Arabica",I294="Lib","Liberica",I294="","")</f>
        <v>Arabica</v>
      </c>
      <c r="O294" t="str" cm="1">
        <f t="array" ref="O294">_xlfn.IFS(J294="M","Medium",J294="L","Light",J294="D","Dark",J294="","")</f>
        <v>Dark</v>
      </c>
      <c r="P294" t="str">
        <f>_xlfn.XLOOKUP(Table1[[#This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_xlfn.XLOOKUP(orders!C295,customers!$A$1:$A$1001,customers!$G$1:$G$1001,,0)</f>
        <v>United States</v>
      </c>
      <c r="I295" t="str">
        <f>_xlfn.XLOOKUP(D295,products!$A$1:$A$49,products!$B$1:$B$49,,0)</f>
        <v>Ara</v>
      </c>
      <c r="J295" t="str">
        <f>_xlfn.XLOOKUP(D295,products!$A$1:$A$49,products!$C$1:$C$49,,0)</f>
        <v>D</v>
      </c>
      <c r="K295" s="4">
        <f>_xlfn.XLOOKUP(orders!D295,products!$A$1:$A$49,products!$D$1:$D$49,,0)</f>
        <v>0.5</v>
      </c>
      <c r="L295" s="5">
        <f>_xlfn.XLOOKUP(D295,products!$A$1:$A$49,products!$E$1:$E$49,,0)</f>
        <v>5.97</v>
      </c>
      <c r="M295" s="5">
        <f>orders!L295*orders!E295</f>
        <v>29.849999999999998</v>
      </c>
      <c r="N295" t="str" cm="1">
        <f t="array" ref="N295">_xlfn.IFS(I295="Rob","Robusta",I295="Exc","Excelsa",I295="Ara","Arabica",I295="Lib","Liberica",I295="","")</f>
        <v>Arabica</v>
      </c>
      <c r="O295" t="str" cm="1">
        <f t="array" ref="O295">_xlfn.IFS(J295="M","Medium",J295="L","Light",J295="D","Dark",J295="","")</f>
        <v>Dark</v>
      </c>
      <c r="P295" t="str">
        <f>_xlfn.XLOOKUP(Table1[[#This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_xlfn.XLOOKUP(orders!C296,customers!$A$1:$A$1001,customers!$G$1:$G$1001,,0)</f>
        <v>United States</v>
      </c>
      <c r="I296" t="str">
        <f>_xlfn.XLOOKUP(D296,products!$A$1:$A$49,products!$B$1:$B$49,,0)</f>
        <v>Exc</v>
      </c>
      <c r="J296" t="str">
        <f>_xlfn.XLOOKUP(D296,products!$A$1:$A$49,products!$C$1:$C$49,,0)</f>
        <v>L</v>
      </c>
      <c r="K296" s="4">
        <f>_xlfn.XLOOKUP(orders!D296,products!$A$1:$A$49,products!$D$1:$D$49,,0)</f>
        <v>1</v>
      </c>
      <c r="L296" s="5">
        <f>_xlfn.XLOOKUP(D296,products!$A$1:$A$49,products!$E$1:$E$49,,0)</f>
        <v>14.85</v>
      </c>
      <c r="M296" s="5">
        <f>orders!L296*orders!E296</f>
        <v>44.55</v>
      </c>
      <c r="N296" t="str" cm="1">
        <f t="array" ref="N296">_xlfn.IFS(I296="Rob","Robusta",I296="Exc","Excelsa",I296="Ara","Arabica",I296="Lib","Liberica",I296="","")</f>
        <v>Excelsa</v>
      </c>
      <c r="O296" t="str" cm="1">
        <f t="array" ref="O296">_xlfn.IFS(J296="M","Medium",J296="L","Light",J296="D","Dark",J296="","")</f>
        <v>Light</v>
      </c>
      <c r="P296" t="str">
        <f>_xlfn.XLOOKUP(Table1[[#This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_xlfn.XLOOKUP(orders!C297,customers!$A$1:$A$1001,customers!$G$1:$G$1001,,0)</f>
        <v>United States</v>
      </c>
      <c r="I297" t="str">
        <f>_xlfn.XLOOKUP(D297,products!$A$1:$A$49,products!$B$1:$B$49,,0)</f>
        <v>Exc</v>
      </c>
      <c r="J297" t="str">
        <f>_xlfn.XLOOKUP(D297,products!$A$1:$A$49,products!$C$1:$C$49,,0)</f>
        <v>M</v>
      </c>
      <c r="K297" s="4">
        <f>_xlfn.XLOOKUP(orders!D297,products!$A$1:$A$49,products!$D$1:$D$49,,0)</f>
        <v>1</v>
      </c>
      <c r="L297" s="5">
        <f>_xlfn.XLOOKUP(D297,products!$A$1:$A$49,products!$E$1:$E$49,,0)</f>
        <v>13.75</v>
      </c>
      <c r="M297" s="5">
        <f>orders!L297*orders!E297</f>
        <v>27.5</v>
      </c>
      <c r="N297" t="str" cm="1">
        <f t="array" ref="N297">_xlfn.IFS(I297="Rob","Robusta",I297="Exc","Excelsa",I297="Ara","Arabica",I297="Lib","Liberica",I297="","")</f>
        <v>Excelsa</v>
      </c>
      <c r="O297" t="str" cm="1">
        <f t="array" ref="O297">_xlfn.IFS(J297="M","Medium",J297="L","Light",J297="D","Dark",J297="","")</f>
        <v>Medium</v>
      </c>
      <c r="P297" t="str">
        <f>_xlfn.XLOOKUP(Table1[[#This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_xlfn.XLOOKUP(orders!C298,customers!$A$1:$A$1001,customers!$G$1:$G$1001,,0)</f>
        <v>United States</v>
      </c>
      <c r="I298" t="str">
        <f>_xlfn.XLOOKUP(D298,products!$A$1:$A$49,products!$B$1:$B$49,,0)</f>
        <v>Rob</v>
      </c>
      <c r="J298" t="str">
        <f>_xlfn.XLOOKUP(D298,products!$A$1:$A$49,products!$C$1:$C$49,,0)</f>
        <v>M</v>
      </c>
      <c r="K298" s="4">
        <f>_xlfn.XLOOKUP(orders!D298,products!$A$1:$A$49,products!$D$1:$D$49,,0)</f>
        <v>0.5</v>
      </c>
      <c r="L298" s="5">
        <f>_xlfn.XLOOKUP(D298,products!$A$1:$A$49,products!$E$1:$E$49,,0)</f>
        <v>5.97</v>
      </c>
      <c r="M298" s="5">
        <f>orders!L298*orders!E298</f>
        <v>35.82</v>
      </c>
      <c r="N298" t="str" cm="1">
        <f t="array" ref="N298">_xlfn.IFS(I298="Rob","Robusta",I298="Exc","Excelsa",I298="Ara","Arabica",I298="Lib","Liberica",I298="","")</f>
        <v>Robusta</v>
      </c>
      <c r="O298" t="str" cm="1">
        <f t="array" ref="O298">_xlfn.IFS(J298="M","Medium",J298="L","Light",J298="D","Dark",J298="","")</f>
        <v>Medium</v>
      </c>
      <c r="P298" t="str">
        <f>_xlfn.XLOOKUP(Table1[[#This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_xlfn.XLOOKUP(orders!C299,customers!$A$1:$A$1001,customers!$G$1:$G$1001,,0)</f>
        <v>United States</v>
      </c>
      <c r="I299" t="str">
        <f>_xlfn.XLOOKUP(D299,products!$A$1:$A$49,products!$B$1:$B$49,,0)</f>
        <v>Rob</v>
      </c>
      <c r="J299" t="str">
        <f>_xlfn.XLOOKUP(D299,products!$A$1:$A$49,products!$C$1:$C$49,,0)</f>
        <v>D</v>
      </c>
      <c r="K299" s="4">
        <f>_xlfn.XLOOKUP(orders!D299,products!$A$1:$A$49,products!$D$1:$D$49,,0)</f>
        <v>0.5</v>
      </c>
      <c r="L299" s="5">
        <f>_xlfn.XLOOKUP(D299,products!$A$1:$A$49,products!$E$1:$E$49,,0)</f>
        <v>5.3699999999999992</v>
      </c>
      <c r="M299" s="5">
        <f>orders!L299*orders!E299</f>
        <v>16.11</v>
      </c>
      <c r="N299" t="str" cm="1">
        <f t="array" ref="N299">_xlfn.IFS(I299="Rob","Robusta",I299="Exc","Excelsa",I299="Ara","Arabica",I299="Lib","Liberica",I299="","")</f>
        <v>Robusta</v>
      </c>
      <c r="O299" t="str" cm="1">
        <f t="array" ref="O299">_xlfn.IFS(J299="M","Medium",J299="L","Light",J299="D","Dark",J299="","")</f>
        <v>Dark</v>
      </c>
      <c r="P299" t="str">
        <f>_xlfn.XLOOKUP(Table1[[#This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_xlfn.XLOOKUP(orders!C300,customers!$A$1:$A$1001,customers!$G$1:$G$1001,,0)</f>
        <v>United States</v>
      </c>
      <c r="I300" t="str">
        <f>_xlfn.XLOOKUP(D300,products!$A$1:$A$49,products!$B$1:$B$49,,0)</f>
        <v>Exc</v>
      </c>
      <c r="J300" t="str">
        <f>_xlfn.XLOOKUP(D300,products!$A$1:$A$49,products!$C$1:$C$49,,0)</f>
        <v>L</v>
      </c>
      <c r="K300" s="4">
        <f>_xlfn.XLOOKUP(orders!D300,products!$A$1:$A$49,products!$D$1:$D$49,,0)</f>
        <v>0.2</v>
      </c>
      <c r="L300" s="5">
        <f>_xlfn.XLOOKUP(D300,products!$A$1:$A$49,products!$E$1:$E$49,,0)</f>
        <v>4.4550000000000001</v>
      </c>
      <c r="M300" s="5">
        <f>orders!L300*orders!E300</f>
        <v>26.73</v>
      </c>
      <c r="N300" t="str" cm="1">
        <f t="array" ref="N300">_xlfn.IFS(I300="Rob","Robusta",I300="Exc","Excelsa",I300="Ara","Arabica",I300="Lib","Liberica",I300="","")</f>
        <v>Excelsa</v>
      </c>
      <c r="O300" t="str" cm="1">
        <f t="array" ref="O300">_xlfn.IFS(J300="M","Medium",J300="L","Light",J300="D","Dark",J300="","")</f>
        <v>Light</v>
      </c>
      <c r="P300" t="str">
        <f>_xlfn.XLOOKUP(Table1[[#This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_xlfn.XLOOKUP(orders!C301,customers!$A$1:$A$1001,customers!$G$1:$G$1001,,0)</f>
        <v>United States</v>
      </c>
      <c r="I301" t="str">
        <f>_xlfn.XLOOKUP(D301,products!$A$1:$A$49,products!$B$1:$B$49,,0)</f>
        <v>Exc</v>
      </c>
      <c r="J301" t="str">
        <f>_xlfn.XLOOKUP(D301,products!$A$1:$A$49,products!$C$1:$C$49,,0)</f>
        <v>L</v>
      </c>
      <c r="K301" s="4">
        <f>_xlfn.XLOOKUP(orders!D301,products!$A$1:$A$49,products!$D$1:$D$49,,0)</f>
        <v>2.5</v>
      </c>
      <c r="L301" s="5">
        <f>_xlfn.XLOOKUP(D301,products!$A$1:$A$49,products!$E$1:$E$49,,0)</f>
        <v>34.154999999999994</v>
      </c>
      <c r="M301" s="5">
        <f>orders!L301*orders!E301</f>
        <v>204.92999999999995</v>
      </c>
      <c r="N301" t="str" cm="1">
        <f t="array" ref="N301">_xlfn.IFS(I301="Rob","Robusta",I301="Exc","Excelsa",I301="Ara","Arabica",I301="Lib","Liberica",I301="","")</f>
        <v>Excelsa</v>
      </c>
      <c r="O301" t="str" cm="1">
        <f t="array" ref="O301">_xlfn.IFS(J301="M","Medium",J301="L","Light",J301="D","Dark",J301="","")</f>
        <v>Light</v>
      </c>
      <c r="P301" t="str">
        <f>_xlfn.XLOOKUP(Table1[[#This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_xlfn.XLOOKUP(orders!C302,customers!$A$1:$A$1001,customers!$G$1:$G$1001,,0)</f>
        <v>United States</v>
      </c>
      <c r="I302" t="str">
        <f>_xlfn.XLOOKUP(D302,products!$A$1:$A$49,products!$B$1:$B$49,,0)</f>
        <v>Ara</v>
      </c>
      <c r="J302" t="str">
        <f>_xlfn.XLOOKUP(D302,products!$A$1:$A$49,products!$C$1:$C$49,,0)</f>
        <v>L</v>
      </c>
      <c r="K302" s="4">
        <f>_xlfn.XLOOKUP(orders!D302,products!$A$1:$A$49,products!$D$1:$D$49,,0)</f>
        <v>1</v>
      </c>
      <c r="L302" s="5">
        <f>_xlfn.XLOOKUP(D302,products!$A$1:$A$49,products!$E$1:$E$49,,0)</f>
        <v>12.95</v>
      </c>
      <c r="M302" s="5">
        <f>orders!L302*orders!E302</f>
        <v>38.849999999999994</v>
      </c>
      <c r="N302" t="str" cm="1">
        <f t="array" ref="N302">_xlfn.IFS(I302="Rob","Robusta",I302="Exc","Excelsa",I302="Ara","Arabica",I302="Lib","Liberica",I302="","")</f>
        <v>Arabica</v>
      </c>
      <c r="O302" t="str" cm="1">
        <f t="array" ref="O302">_xlfn.IFS(J302="M","Medium",J302="L","Light",J302="D","Dark",J302="","")</f>
        <v>Light</v>
      </c>
      <c r="P302" t="str">
        <f>_xlfn.XLOOKUP(Table1[[#This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_xlfn.XLOOKUP(orders!C303,customers!$A$1:$A$1001,customers!$G$1:$G$1001,,0)</f>
        <v>United States</v>
      </c>
      <c r="I303" t="str">
        <f>_xlfn.XLOOKUP(D303,products!$A$1:$A$49,products!$B$1:$B$49,,0)</f>
        <v>Lib</v>
      </c>
      <c r="J303" t="str">
        <f>_xlfn.XLOOKUP(D303,products!$A$1:$A$49,products!$C$1:$C$49,,0)</f>
        <v>D</v>
      </c>
      <c r="K303" s="4">
        <f>_xlfn.XLOOKUP(orders!D303,products!$A$1:$A$49,products!$D$1:$D$49,,0)</f>
        <v>0.2</v>
      </c>
      <c r="L303" s="5">
        <f>_xlfn.XLOOKUP(D303,products!$A$1:$A$49,products!$E$1:$E$49,,0)</f>
        <v>3.8849999999999998</v>
      </c>
      <c r="M303" s="5">
        <f>orders!L303*orders!E303</f>
        <v>15.54</v>
      </c>
      <c r="N303" t="str" cm="1">
        <f t="array" ref="N303">_xlfn.IFS(I303="Rob","Robusta",I303="Exc","Excelsa",I303="Ara","Arabica",I303="Lib","Liberica",I303="","")</f>
        <v>Liberica</v>
      </c>
      <c r="O303" t="str" cm="1">
        <f t="array" ref="O303">_xlfn.IFS(J303="M","Medium",J303="L","Light",J303="D","Dark",J303="","")</f>
        <v>Dark</v>
      </c>
      <c r="P303" t="str">
        <f>_xlfn.XLOOKUP(Table1[[#This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_xlfn.XLOOKUP(orders!C304,customers!$A$1:$A$1001,customers!$G$1:$G$1001,,0)</f>
        <v>United States</v>
      </c>
      <c r="I304" t="str">
        <f>_xlfn.XLOOKUP(D304,products!$A$1:$A$49,products!$B$1:$B$49,,0)</f>
        <v>Ara</v>
      </c>
      <c r="J304" t="str">
        <f>_xlfn.XLOOKUP(D304,products!$A$1:$A$49,products!$C$1:$C$49,,0)</f>
        <v>M</v>
      </c>
      <c r="K304" s="4">
        <f>_xlfn.XLOOKUP(orders!D304,products!$A$1:$A$49,products!$D$1:$D$49,,0)</f>
        <v>0.5</v>
      </c>
      <c r="L304" s="5">
        <f>_xlfn.XLOOKUP(D304,products!$A$1:$A$49,products!$E$1:$E$49,,0)</f>
        <v>6.75</v>
      </c>
      <c r="M304" s="5">
        <f>orders!L304*orders!E304</f>
        <v>6.75</v>
      </c>
      <c r="N304" t="str" cm="1">
        <f t="array" ref="N304">_xlfn.IFS(I304="Rob","Robusta",I304="Exc","Excelsa",I304="Ara","Arabica",I304="Lib","Liberica",I304="","")</f>
        <v>Arabica</v>
      </c>
      <c r="O304" t="str" cm="1">
        <f t="array" ref="O304">_xlfn.IFS(J304="M","Medium",J304="L","Light",J304="D","Dark",J304="","")</f>
        <v>Medium</v>
      </c>
      <c r="P304" t="str">
        <f>_xlfn.XLOOKUP(Table1[[#This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_xlfn.XLOOKUP(orders!C305,customers!$A$1:$A$1001,customers!$G$1:$G$1001,,0)</f>
        <v>United States</v>
      </c>
      <c r="I305" t="str">
        <f>_xlfn.XLOOKUP(D305,products!$A$1:$A$49,products!$B$1:$B$49,,0)</f>
        <v>Exc</v>
      </c>
      <c r="J305" t="str">
        <f>_xlfn.XLOOKUP(D305,products!$A$1:$A$49,products!$C$1:$C$49,,0)</f>
        <v>D</v>
      </c>
      <c r="K305" s="4">
        <f>_xlfn.XLOOKUP(orders!D305,products!$A$1:$A$49,products!$D$1:$D$49,,0)</f>
        <v>2.5</v>
      </c>
      <c r="L305" s="5">
        <f>_xlfn.XLOOKUP(D305,products!$A$1:$A$49,products!$E$1:$E$49,,0)</f>
        <v>27.945</v>
      </c>
      <c r="M305" s="5">
        <f>orders!L305*orders!E305</f>
        <v>111.78</v>
      </c>
      <c r="N305" t="str" cm="1">
        <f t="array" ref="N305">_xlfn.IFS(I305="Rob","Robusta",I305="Exc","Excelsa",I305="Ara","Arabica",I305="Lib","Liberica",I305="","")</f>
        <v>Excelsa</v>
      </c>
      <c r="O305" t="str" cm="1">
        <f t="array" ref="O305">_xlfn.IFS(J305="M","Medium",J305="L","Light",J305="D","Dark",J305="","")</f>
        <v>Dark</v>
      </c>
      <c r="P305" t="str">
        <f>_xlfn.XLOOKUP(Table1[[#This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_xlfn.XLOOKUP(orders!C306,customers!$A$1:$A$1001,customers!$G$1:$G$1001,,0)</f>
        <v>United States</v>
      </c>
      <c r="I306" t="str">
        <f>_xlfn.XLOOKUP(D306,products!$A$1:$A$49,products!$B$1:$B$49,,0)</f>
        <v>Ara</v>
      </c>
      <c r="J306" t="str">
        <f>_xlfn.XLOOKUP(D306,products!$A$1:$A$49,products!$C$1:$C$49,,0)</f>
        <v>L</v>
      </c>
      <c r="K306" s="4">
        <f>_xlfn.XLOOKUP(orders!D306,products!$A$1:$A$49,products!$D$1:$D$49,,0)</f>
        <v>0.2</v>
      </c>
      <c r="L306" s="5">
        <f>_xlfn.XLOOKUP(D306,products!$A$1:$A$49,products!$E$1:$E$49,,0)</f>
        <v>3.8849999999999998</v>
      </c>
      <c r="M306" s="5">
        <f>orders!L306*orders!E306</f>
        <v>3.8849999999999998</v>
      </c>
      <c r="N306" t="str" cm="1">
        <f t="array" ref="N306">_xlfn.IFS(I306="Rob","Robusta",I306="Exc","Excelsa",I306="Ara","Arabica",I306="Lib","Liberica",I306="","")</f>
        <v>Arabica</v>
      </c>
      <c r="O306" t="str" cm="1">
        <f t="array" ref="O306">_xlfn.IFS(J306="M","Medium",J306="L","Light",J306="D","Dark",J306="","")</f>
        <v>Light</v>
      </c>
      <c r="P306" t="str">
        <f>_xlfn.XLOOKUP(Table1[[#This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_xlfn.XLOOKUP(orders!C307,customers!$A$1:$A$1001,customers!$G$1:$G$1001,,0)</f>
        <v>United Kingdom</v>
      </c>
      <c r="I307" t="str">
        <f>_xlfn.XLOOKUP(D307,products!$A$1:$A$49,products!$B$1:$B$49,,0)</f>
        <v>Lib</v>
      </c>
      <c r="J307" t="str">
        <f>_xlfn.XLOOKUP(D307,products!$A$1:$A$49,products!$C$1:$C$49,,0)</f>
        <v>M</v>
      </c>
      <c r="K307" s="4">
        <f>_xlfn.XLOOKUP(orders!D307,products!$A$1:$A$49,products!$D$1:$D$49,,0)</f>
        <v>0.2</v>
      </c>
      <c r="L307" s="5">
        <f>_xlfn.XLOOKUP(D307,products!$A$1:$A$49,products!$E$1:$E$49,,0)</f>
        <v>4.3650000000000002</v>
      </c>
      <c r="M307" s="5">
        <f>orders!L307*orders!E307</f>
        <v>21.825000000000003</v>
      </c>
      <c r="N307" t="str" cm="1">
        <f t="array" ref="N307">_xlfn.IFS(I307="Rob","Robusta",I307="Exc","Excelsa",I307="Ara","Arabica",I307="Lib","Liberica",I307="","")</f>
        <v>Liberica</v>
      </c>
      <c r="O307" t="str" cm="1">
        <f t="array" ref="O307">_xlfn.IFS(J307="M","Medium",J307="L","Light",J307="D","Dark",J307="","")</f>
        <v>Medium</v>
      </c>
      <c r="P307" t="str">
        <f>_xlfn.XLOOKUP(Table1[[#This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_xlfn.XLOOKUP(orders!C308,customers!$A$1:$A$1001,customers!$G$1:$G$1001,,0)</f>
        <v>United States</v>
      </c>
      <c r="I308" t="str">
        <f>_xlfn.XLOOKUP(D308,products!$A$1:$A$49,products!$B$1:$B$49,,0)</f>
        <v>Rob</v>
      </c>
      <c r="J308" t="str">
        <f>_xlfn.XLOOKUP(D308,products!$A$1:$A$49,products!$C$1:$C$49,,0)</f>
        <v>M</v>
      </c>
      <c r="K308" s="4">
        <f>_xlfn.XLOOKUP(orders!D308,products!$A$1:$A$49,products!$D$1:$D$49,,0)</f>
        <v>0.2</v>
      </c>
      <c r="L308" s="5">
        <f>_xlfn.XLOOKUP(D308,products!$A$1:$A$49,products!$E$1:$E$49,,0)</f>
        <v>2.9849999999999999</v>
      </c>
      <c r="M308" s="5">
        <f>orders!L308*orders!E308</f>
        <v>14.924999999999999</v>
      </c>
      <c r="N308" t="str" cm="1">
        <f t="array" ref="N308">_xlfn.IFS(I308="Rob","Robusta",I308="Exc","Excelsa",I308="Ara","Arabica",I308="Lib","Liberica",I308="","")</f>
        <v>Robusta</v>
      </c>
      <c r="O308" t="str" cm="1">
        <f t="array" ref="O308">_xlfn.IFS(J308="M","Medium",J308="L","Light",J308="D","Dark",J308="","")</f>
        <v>Medium</v>
      </c>
      <c r="P308" t="str">
        <f>_xlfn.XLOOKUP(Table1[[#This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_xlfn.XLOOKUP(orders!C309,customers!$A$1:$A$1001,customers!$G$1:$G$1001,,0)</f>
        <v>United States</v>
      </c>
      <c r="I309" t="str">
        <f>_xlfn.XLOOKUP(D309,products!$A$1:$A$49,products!$B$1:$B$49,,0)</f>
        <v>Ara</v>
      </c>
      <c r="J309" t="str">
        <f>_xlfn.XLOOKUP(D309,products!$A$1:$A$49,products!$C$1:$C$49,,0)</f>
        <v>M</v>
      </c>
      <c r="K309" s="4">
        <f>_xlfn.XLOOKUP(orders!D309,products!$A$1:$A$49,products!$D$1:$D$49,,0)</f>
        <v>1</v>
      </c>
      <c r="L309" s="5">
        <f>_xlfn.XLOOKUP(D309,products!$A$1:$A$49,products!$E$1:$E$49,,0)</f>
        <v>11.25</v>
      </c>
      <c r="M309" s="5">
        <f>orders!L309*orders!E309</f>
        <v>33.75</v>
      </c>
      <c r="N309" t="str" cm="1">
        <f t="array" ref="N309">_xlfn.IFS(I309="Rob","Robusta",I309="Exc","Excelsa",I309="Ara","Arabica",I309="Lib","Liberica",I309="","")</f>
        <v>Arabica</v>
      </c>
      <c r="O309" t="str" cm="1">
        <f t="array" ref="O309">_xlfn.IFS(J309="M","Medium",J309="L","Light",J309="D","Dark",J309="","")</f>
        <v>Medium</v>
      </c>
      <c r="P309" t="str">
        <f>_xlfn.XLOOKUP(Table1[[#This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_xlfn.XLOOKUP(orders!C310,customers!$A$1:$A$1001,customers!$G$1:$G$1001,,0)</f>
        <v>United Kingdom</v>
      </c>
      <c r="I310" t="str">
        <f>_xlfn.XLOOKUP(D310,products!$A$1:$A$49,products!$B$1:$B$49,,0)</f>
        <v>Ara</v>
      </c>
      <c r="J310" t="str">
        <f>_xlfn.XLOOKUP(D310,products!$A$1:$A$49,products!$C$1:$C$49,,0)</f>
        <v>M</v>
      </c>
      <c r="K310" s="4">
        <f>_xlfn.XLOOKUP(orders!D310,products!$A$1:$A$49,products!$D$1:$D$49,,0)</f>
        <v>1</v>
      </c>
      <c r="L310" s="5">
        <f>_xlfn.XLOOKUP(D310,products!$A$1:$A$49,products!$E$1:$E$49,,0)</f>
        <v>11.25</v>
      </c>
      <c r="M310" s="5">
        <f>orders!L310*orders!E310</f>
        <v>33.75</v>
      </c>
      <c r="N310" t="str" cm="1">
        <f t="array" ref="N310">_xlfn.IFS(I310="Rob","Robusta",I310="Exc","Excelsa",I310="Ara","Arabica",I310="Lib","Liberica",I310="","")</f>
        <v>Arabica</v>
      </c>
      <c r="O310" t="str" cm="1">
        <f t="array" ref="O310">_xlfn.IFS(J310="M","Medium",J310="L","Light",J310="D","Dark",J310="","")</f>
        <v>Medium</v>
      </c>
      <c r="P310" t="str">
        <f>_xlfn.XLOOKUP(Table1[[#This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_xlfn.XLOOKUP(orders!C311,customers!$A$1:$A$1001,customers!$G$1:$G$1001,,0)</f>
        <v>United States</v>
      </c>
      <c r="I311" t="str">
        <f>_xlfn.XLOOKUP(D311,products!$A$1:$A$49,products!$B$1:$B$49,,0)</f>
        <v>Lib</v>
      </c>
      <c r="J311" t="str">
        <f>_xlfn.XLOOKUP(D311,products!$A$1:$A$49,products!$C$1:$C$49,,0)</f>
        <v>M</v>
      </c>
      <c r="K311" s="4">
        <f>_xlfn.XLOOKUP(orders!D311,products!$A$1:$A$49,products!$D$1:$D$49,,0)</f>
        <v>0.2</v>
      </c>
      <c r="L311" s="5">
        <f>_xlfn.XLOOKUP(D311,products!$A$1:$A$49,products!$E$1:$E$49,,0)</f>
        <v>4.3650000000000002</v>
      </c>
      <c r="M311" s="5">
        <f>orders!L311*orders!E311</f>
        <v>26.19</v>
      </c>
      <c r="N311" t="str" cm="1">
        <f t="array" ref="N311">_xlfn.IFS(I311="Rob","Robusta",I311="Exc","Excelsa",I311="Ara","Arabica",I311="Lib","Liberica",I311="","")</f>
        <v>Liberica</v>
      </c>
      <c r="O311" t="str" cm="1">
        <f t="array" ref="O311">_xlfn.IFS(J311="M","Medium",J311="L","Light",J311="D","Dark",J311="","")</f>
        <v>Medium</v>
      </c>
      <c r="P311" t="str">
        <f>_xlfn.XLOOKUP(Table1[[#This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_xlfn.XLOOKUP(orders!C312,customers!$A$1:$A$1001,customers!$G$1:$G$1001,,0)</f>
        <v>Ireland</v>
      </c>
      <c r="I312" t="str">
        <f>_xlfn.XLOOKUP(D312,products!$A$1:$A$49,products!$B$1:$B$49,,0)</f>
        <v>Exc</v>
      </c>
      <c r="J312" t="str">
        <f>_xlfn.XLOOKUP(D312,products!$A$1:$A$49,products!$C$1:$C$49,,0)</f>
        <v>L</v>
      </c>
      <c r="K312" s="4">
        <f>_xlfn.XLOOKUP(orders!D312,products!$A$1:$A$49,products!$D$1:$D$49,,0)</f>
        <v>1</v>
      </c>
      <c r="L312" s="5">
        <f>_xlfn.XLOOKUP(D312,products!$A$1:$A$49,products!$E$1:$E$49,,0)</f>
        <v>14.85</v>
      </c>
      <c r="M312" s="5">
        <f>orders!L312*orders!E312</f>
        <v>14.85</v>
      </c>
      <c r="N312" t="str" cm="1">
        <f t="array" ref="N312">_xlfn.IFS(I312="Rob","Robusta",I312="Exc","Excelsa",I312="Ara","Arabica",I312="Lib","Liberica",I312="","")</f>
        <v>Excelsa</v>
      </c>
      <c r="O312" t="str" cm="1">
        <f t="array" ref="O312">_xlfn.IFS(J312="M","Medium",J312="L","Light",J312="D","Dark",J312="","")</f>
        <v>Light</v>
      </c>
      <c r="P312" t="str">
        <f>_xlfn.XLOOKUP(Table1[[#This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_xlfn.XLOOKUP(orders!C313,customers!$A$1:$A$1001,customers!$G$1:$G$1001,,0)</f>
        <v>United States</v>
      </c>
      <c r="I313" t="str">
        <f>_xlfn.XLOOKUP(D313,products!$A$1:$A$49,products!$B$1:$B$49,,0)</f>
        <v>Exc</v>
      </c>
      <c r="J313" t="str">
        <f>_xlfn.XLOOKUP(D313,products!$A$1:$A$49,products!$C$1:$C$49,,0)</f>
        <v>M</v>
      </c>
      <c r="K313" s="4">
        <f>_xlfn.XLOOKUP(orders!D313,products!$A$1:$A$49,products!$D$1:$D$49,,0)</f>
        <v>2.5</v>
      </c>
      <c r="L313" s="5">
        <f>_xlfn.XLOOKUP(D313,products!$A$1:$A$49,products!$E$1:$E$49,,0)</f>
        <v>31.624999999999996</v>
      </c>
      <c r="M313" s="5">
        <f>orders!L313*orders!E313</f>
        <v>189.74999999999997</v>
      </c>
      <c r="N313" t="str" cm="1">
        <f t="array" ref="N313">_xlfn.IFS(I313="Rob","Robusta",I313="Exc","Excelsa",I313="Ara","Arabica",I313="Lib","Liberica",I313="","")</f>
        <v>Excelsa</v>
      </c>
      <c r="O313" t="str" cm="1">
        <f t="array" ref="O313">_xlfn.IFS(J313="M","Medium",J313="L","Light",J313="D","Dark",J313="","")</f>
        <v>Medium</v>
      </c>
      <c r="P313" t="str">
        <f>_xlfn.XLOOKUP(Table1[[#This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_xlfn.XLOOKUP(orders!C314,customers!$A$1:$A$1001,customers!$G$1:$G$1001,,0)</f>
        <v>United States</v>
      </c>
      <c r="I314" t="str">
        <f>_xlfn.XLOOKUP(D314,products!$A$1:$A$49,products!$B$1:$B$49,,0)</f>
        <v>Rob</v>
      </c>
      <c r="J314" t="str">
        <f>_xlfn.XLOOKUP(D314,products!$A$1:$A$49,products!$C$1:$C$49,,0)</f>
        <v>M</v>
      </c>
      <c r="K314" s="4">
        <f>_xlfn.XLOOKUP(orders!D314,products!$A$1:$A$49,products!$D$1:$D$49,,0)</f>
        <v>0.5</v>
      </c>
      <c r="L314" s="5">
        <f>_xlfn.XLOOKUP(D314,products!$A$1:$A$49,products!$E$1:$E$49,,0)</f>
        <v>5.97</v>
      </c>
      <c r="M314" s="5">
        <f>orders!L314*orders!E314</f>
        <v>5.97</v>
      </c>
      <c r="N314" t="str" cm="1">
        <f t="array" ref="N314">_xlfn.IFS(I314="Rob","Robusta",I314="Exc","Excelsa",I314="Ara","Arabica",I314="Lib","Liberica",I314="","")</f>
        <v>Robusta</v>
      </c>
      <c r="O314" t="str" cm="1">
        <f t="array" ref="O314">_xlfn.IFS(J314="M","Medium",J314="L","Light",J314="D","Dark",J314="","")</f>
        <v>Medium</v>
      </c>
      <c r="P314" t="str">
        <f>_xlfn.XLOOKUP(Table1[[#This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_xlfn.XLOOKUP(orders!C315,customers!$A$1:$A$1001,customers!$G$1:$G$1001,,0)</f>
        <v>United Kingdom</v>
      </c>
      <c r="I315" t="str">
        <f>_xlfn.XLOOKUP(D315,products!$A$1:$A$49,products!$B$1:$B$49,,0)</f>
        <v>Rob</v>
      </c>
      <c r="J315" t="str">
        <f>_xlfn.XLOOKUP(D315,products!$A$1:$A$49,products!$C$1:$C$49,,0)</f>
        <v>M</v>
      </c>
      <c r="K315" s="4">
        <f>_xlfn.XLOOKUP(orders!D315,products!$A$1:$A$49,products!$D$1:$D$49,,0)</f>
        <v>1</v>
      </c>
      <c r="L315" s="5">
        <f>_xlfn.XLOOKUP(D315,products!$A$1:$A$49,products!$E$1:$E$49,,0)</f>
        <v>9.9499999999999993</v>
      </c>
      <c r="M315" s="5">
        <f>orders!L315*orders!E315</f>
        <v>29.849999999999998</v>
      </c>
      <c r="N315" t="str" cm="1">
        <f t="array" ref="N315">_xlfn.IFS(I315="Rob","Robusta",I315="Exc","Excelsa",I315="Ara","Arabica",I315="Lib","Liberica",I315="","")</f>
        <v>Robusta</v>
      </c>
      <c r="O315" t="str" cm="1">
        <f t="array" ref="O315">_xlfn.IFS(J315="M","Medium",J315="L","Light",J315="D","Dark",J315="","")</f>
        <v>Medium</v>
      </c>
      <c r="P315" t="str">
        <f>_xlfn.XLOOKUP(Table1[[#This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_xlfn.XLOOKUP(orders!C316,customers!$A$1:$A$1001,customers!$G$1:$G$1001,,0)</f>
        <v>United States</v>
      </c>
      <c r="I316" t="str">
        <f>_xlfn.XLOOKUP(D316,products!$A$1:$A$49,products!$B$1:$B$49,,0)</f>
        <v>Rob</v>
      </c>
      <c r="J316" t="str">
        <f>_xlfn.XLOOKUP(D316,products!$A$1:$A$49,products!$C$1:$C$49,,0)</f>
        <v>D</v>
      </c>
      <c r="K316" s="4">
        <f>_xlfn.XLOOKUP(orders!D316,products!$A$1:$A$49,products!$D$1:$D$49,,0)</f>
        <v>1</v>
      </c>
      <c r="L316" s="5">
        <f>_xlfn.XLOOKUP(D316,products!$A$1:$A$49,products!$E$1:$E$49,,0)</f>
        <v>8.9499999999999993</v>
      </c>
      <c r="M316" s="5">
        <f>orders!L316*orders!E316</f>
        <v>44.75</v>
      </c>
      <c r="N316" t="str" cm="1">
        <f t="array" ref="N316">_xlfn.IFS(I316="Rob","Robusta",I316="Exc","Excelsa",I316="Ara","Arabica",I316="Lib","Liberica",I316="","")</f>
        <v>Robusta</v>
      </c>
      <c r="O316" t="str" cm="1">
        <f t="array" ref="O316">_xlfn.IFS(J316="M","Medium",J316="L","Light",J316="D","Dark",J316="","")</f>
        <v>Dark</v>
      </c>
      <c r="P316" t="str">
        <f>_xlfn.XLOOKUP(Table1[[#This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_xlfn.XLOOKUP(orders!C317,customers!$A$1:$A$1001,customers!$G$1:$G$1001,,0)</f>
        <v>United States</v>
      </c>
      <c r="I317" t="str">
        <f>_xlfn.XLOOKUP(D317,products!$A$1:$A$49,products!$B$1:$B$49,,0)</f>
        <v>Exc</v>
      </c>
      <c r="J317" t="str">
        <f>_xlfn.XLOOKUP(D317,products!$A$1:$A$49,products!$C$1:$C$49,,0)</f>
        <v>L</v>
      </c>
      <c r="K317" s="4">
        <f>_xlfn.XLOOKUP(orders!D317,products!$A$1:$A$49,products!$D$1:$D$49,,0)</f>
        <v>2.5</v>
      </c>
      <c r="L317" s="5">
        <f>_xlfn.XLOOKUP(D317,products!$A$1:$A$49,products!$E$1:$E$49,,0)</f>
        <v>34.154999999999994</v>
      </c>
      <c r="M317" s="5">
        <f>orders!L317*orders!E317</f>
        <v>34.154999999999994</v>
      </c>
      <c r="N317" t="str" cm="1">
        <f t="array" ref="N317">_xlfn.IFS(I317="Rob","Robusta",I317="Exc","Excelsa",I317="Ara","Arabica",I317="Lib","Liberica",I317="","")</f>
        <v>Excelsa</v>
      </c>
      <c r="O317" t="str" cm="1">
        <f t="array" ref="O317">_xlfn.IFS(J317="M","Medium",J317="L","Light",J317="D","Dark",J317="","")</f>
        <v>Light</v>
      </c>
      <c r="P317" t="str">
        <f>_xlfn.XLOOKUP(Table1[[#This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_xlfn.XLOOKUP(orders!C318,customers!$A$1:$A$1001,customers!$G$1:$G$1001,,0)</f>
        <v>Ireland</v>
      </c>
      <c r="I318" t="str">
        <f>_xlfn.XLOOKUP(D318,products!$A$1:$A$49,products!$B$1:$B$49,,0)</f>
        <v>Exc</v>
      </c>
      <c r="J318" t="str">
        <f>_xlfn.XLOOKUP(D318,products!$A$1:$A$49,products!$C$1:$C$49,,0)</f>
        <v>L</v>
      </c>
      <c r="K318" s="4">
        <f>_xlfn.XLOOKUP(orders!D318,products!$A$1:$A$49,products!$D$1:$D$49,,0)</f>
        <v>2.5</v>
      </c>
      <c r="L318" s="5">
        <f>_xlfn.XLOOKUP(D318,products!$A$1:$A$49,products!$E$1:$E$49,,0)</f>
        <v>34.154999999999994</v>
      </c>
      <c r="M318" s="5">
        <f>orders!L318*orders!E318</f>
        <v>204.92999999999995</v>
      </c>
      <c r="N318" t="str" cm="1">
        <f t="array" ref="N318">_xlfn.IFS(I318="Rob","Robusta",I318="Exc","Excelsa",I318="Ara","Arabica",I318="Lib","Liberica",I318="","")</f>
        <v>Excelsa</v>
      </c>
      <c r="O318" t="str" cm="1">
        <f t="array" ref="O318">_xlfn.IFS(J318="M","Medium",J318="L","Light",J318="D","Dark",J318="","")</f>
        <v>Light</v>
      </c>
      <c r="P318" t="str">
        <f>_xlfn.XLOOKUP(Table1[[#This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_xlfn.XLOOKUP(orders!C319,customers!$A$1:$A$1001,customers!$G$1:$G$1001,,0)</f>
        <v>United States</v>
      </c>
      <c r="I319" t="str">
        <f>_xlfn.XLOOKUP(D319,products!$A$1:$A$49,products!$B$1:$B$49,,0)</f>
        <v>Exc</v>
      </c>
      <c r="J319" t="str">
        <f>_xlfn.XLOOKUP(D319,products!$A$1:$A$49,products!$C$1:$C$49,,0)</f>
        <v>D</v>
      </c>
      <c r="K319" s="4">
        <f>_xlfn.XLOOKUP(orders!D319,products!$A$1:$A$49,products!$D$1:$D$49,,0)</f>
        <v>0.5</v>
      </c>
      <c r="L319" s="5">
        <f>_xlfn.XLOOKUP(D319,products!$A$1:$A$49,products!$E$1:$E$49,,0)</f>
        <v>7.29</v>
      </c>
      <c r="M319" s="5">
        <f>orders!L319*orders!E319</f>
        <v>21.87</v>
      </c>
      <c r="N319" t="str" cm="1">
        <f t="array" ref="N319">_xlfn.IFS(I319="Rob","Robusta",I319="Exc","Excelsa",I319="Ara","Arabica",I319="Lib","Liberica",I319="","")</f>
        <v>Excelsa</v>
      </c>
      <c r="O319" t="str" cm="1">
        <f t="array" ref="O319">_xlfn.IFS(J319="M","Medium",J319="L","Light",J319="D","Dark",J319="","")</f>
        <v>Dark</v>
      </c>
      <c r="P319" t="str">
        <f>_xlfn.XLOOKUP(Table1[[#This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_xlfn.XLOOKUP(orders!C320,customers!$A$1:$A$1001,customers!$G$1:$G$1001,,0)</f>
        <v>United States</v>
      </c>
      <c r="I320" t="str">
        <f>_xlfn.XLOOKUP(D320,products!$A$1:$A$49,products!$B$1:$B$49,,0)</f>
        <v>Ara</v>
      </c>
      <c r="J320" t="str">
        <f>_xlfn.XLOOKUP(D320,products!$A$1:$A$49,products!$C$1:$C$49,,0)</f>
        <v>M</v>
      </c>
      <c r="K320" s="4">
        <f>_xlfn.XLOOKUP(orders!D320,products!$A$1:$A$49,products!$D$1:$D$49,,0)</f>
        <v>2.5</v>
      </c>
      <c r="L320" s="5">
        <f>_xlfn.XLOOKUP(D320,products!$A$1:$A$49,products!$E$1:$E$49,,0)</f>
        <v>25.874999999999996</v>
      </c>
      <c r="M320" s="5">
        <f>orders!L320*orders!E320</f>
        <v>51.749999999999993</v>
      </c>
      <c r="N320" t="str" cm="1">
        <f t="array" ref="N320">_xlfn.IFS(I320="Rob","Robusta",I320="Exc","Excelsa",I320="Ara","Arabica",I320="Lib","Liberica",I320="","")</f>
        <v>Arabica</v>
      </c>
      <c r="O320" t="str" cm="1">
        <f t="array" ref="O320">_xlfn.IFS(J320="M","Medium",J320="L","Light",J320="D","Dark",J320="","")</f>
        <v>Medium</v>
      </c>
      <c r="P320" t="str">
        <f>_xlfn.XLOOKUP(Table1[[#This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_xlfn.XLOOKUP(orders!C321,customers!$A$1:$A$1001,customers!$G$1:$G$1001,,0)</f>
        <v>United States</v>
      </c>
      <c r="I321" t="str">
        <f>_xlfn.XLOOKUP(D321,products!$A$1:$A$49,products!$B$1:$B$49,,0)</f>
        <v>Exc</v>
      </c>
      <c r="J321" t="str">
        <f>_xlfn.XLOOKUP(D321,products!$A$1:$A$49,products!$C$1:$C$49,,0)</f>
        <v>M</v>
      </c>
      <c r="K321" s="4">
        <f>_xlfn.XLOOKUP(orders!D321,products!$A$1:$A$49,products!$D$1:$D$49,,0)</f>
        <v>0.2</v>
      </c>
      <c r="L321" s="5">
        <f>_xlfn.XLOOKUP(D321,products!$A$1:$A$49,products!$E$1:$E$49,,0)</f>
        <v>4.125</v>
      </c>
      <c r="M321" s="5">
        <f>orders!L321*orders!E321</f>
        <v>8.25</v>
      </c>
      <c r="N321" t="str" cm="1">
        <f t="array" ref="N321">_xlfn.IFS(I321="Rob","Robusta",I321="Exc","Excelsa",I321="Ara","Arabica",I321="Lib","Liberica",I321="","")</f>
        <v>Excelsa</v>
      </c>
      <c r="O321" t="str" cm="1">
        <f t="array" ref="O321">_xlfn.IFS(J321="M","Medium",J321="L","Light",J321="D","Dark",J321="","")</f>
        <v>Medium</v>
      </c>
      <c r="P321" t="str">
        <f>_xlfn.XLOOKUP(Table1[[#This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_xlfn.XLOOKUP(orders!C322,customers!$A$1:$A$1001,customers!$G$1:$G$1001,,0)</f>
        <v>United States</v>
      </c>
      <c r="I322" t="str">
        <f>_xlfn.XLOOKUP(D322,products!$A$1:$A$49,products!$B$1:$B$49,,0)</f>
        <v>Ara</v>
      </c>
      <c r="J322" t="str">
        <f>_xlfn.XLOOKUP(D322,products!$A$1:$A$49,products!$C$1:$C$49,,0)</f>
        <v>L</v>
      </c>
      <c r="K322" s="4">
        <f>_xlfn.XLOOKUP(orders!D322,products!$A$1:$A$49,products!$D$1:$D$49,,0)</f>
        <v>0.2</v>
      </c>
      <c r="L322" s="5">
        <f>_xlfn.XLOOKUP(D322,products!$A$1:$A$49,products!$E$1:$E$49,,0)</f>
        <v>3.8849999999999998</v>
      </c>
      <c r="M322" s="5">
        <f>orders!L322*orders!E322</f>
        <v>19.424999999999997</v>
      </c>
      <c r="N322" t="str" cm="1">
        <f t="array" ref="N322">_xlfn.IFS(I322="Rob","Robusta",I322="Exc","Excelsa",I322="Ara","Arabica",I322="Lib","Liberica",I322="","")</f>
        <v>Arabica</v>
      </c>
      <c r="O322" t="str" cm="1">
        <f t="array" ref="O322">_xlfn.IFS(J322="M","Medium",J322="L","Light",J322="D","Dark",J322="","")</f>
        <v>Light</v>
      </c>
      <c r="P322" t="str">
        <f>_xlfn.XLOOKUP(Table1[[#This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_xlfn.XLOOKUP(orders!C323,customers!$A$1:$A$1001,customers!$G$1:$G$1001,,0)</f>
        <v>Ireland</v>
      </c>
      <c r="I323" t="str">
        <f>_xlfn.XLOOKUP(D323,products!$A$1:$A$49,products!$B$1:$B$49,,0)</f>
        <v>Ara</v>
      </c>
      <c r="J323" t="str">
        <f>_xlfn.XLOOKUP(D323,products!$A$1:$A$49,products!$C$1:$C$49,,0)</f>
        <v>M</v>
      </c>
      <c r="K323" s="4">
        <f>_xlfn.XLOOKUP(orders!D323,products!$A$1:$A$49,products!$D$1:$D$49,,0)</f>
        <v>0.2</v>
      </c>
      <c r="L323" s="5">
        <f>_xlfn.XLOOKUP(D323,products!$A$1:$A$49,products!$E$1:$E$49,,0)</f>
        <v>3.375</v>
      </c>
      <c r="M323" s="5">
        <f>orders!L323*orders!E323</f>
        <v>20.25</v>
      </c>
      <c r="N323" t="str" cm="1">
        <f t="array" ref="N323">_xlfn.IFS(I323="Rob","Robusta",I323="Exc","Excelsa",I323="Ara","Arabica",I323="Lib","Liberica",I323="","")</f>
        <v>Arabica</v>
      </c>
      <c r="O323" t="str" cm="1">
        <f t="array" ref="O323">_xlfn.IFS(J323="M","Medium",J323="L","Light",J323="D","Dark",J323="","")</f>
        <v>Medium</v>
      </c>
      <c r="P323" t="str">
        <f>_xlfn.XLOOKUP(Table1[[#This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_xlfn.XLOOKUP(orders!C324,customers!$A$1:$A$1001,customers!$G$1:$G$1001,,0)</f>
        <v>Ireland</v>
      </c>
      <c r="I324" t="str">
        <f>_xlfn.XLOOKUP(D324,products!$A$1:$A$49,products!$B$1:$B$49,,0)</f>
        <v>Lib</v>
      </c>
      <c r="J324" t="str">
        <f>_xlfn.XLOOKUP(D324,products!$A$1:$A$49,products!$C$1:$C$49,,0)</f>
        <v>D</v>
      </c>
      <c r="K324" s="4">
        <f>_xlfn.XLOOKUP(orders!D324,products!$A$1:$A$49,products!$D$1:$D$49,,0)</f>
        <v>0.5</v>
      </c>
      <c r="L324" s="5">
        <f>_xlfn.XLOOKUP(D324,products!$A$1:$A$49,products!$E$1:$E$49,,0)</f>
        <v>7.77</v>
      </c>
      <c r="M324" s="5">
        <f>orders!L324*orders!E324</f>
        <v>23.31</v>
      </c>
      <c r="N324" t="str" cm="1">
        <f t="array" ref="N324">_xlfn.IFS(I324="Rob","Robusta",I324="Exc","Excelsa",I324="Ara","Arabica",I324="Lib","Liberica",I324="","")</f>
        <v>Liberica</v>
      </c>
      <c r="O324" t="str" cm="1">
        <f t="array" ref="O324">_xlfn.IFS(J324="M","Medium",J324="L","Light",J324="D","Dark",J324="","")</f>
        <v>Dark</v>
      </c>
      <c r="P324" t="str">
        <f>_xlfn.XLOOKUP(Table1[[#This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_xlfn.XLOOKUP(orders!C325,customers!$A$1:$A$1001,customers!$G$1:$G$1001,,0)</f>
        <v>United States</v>
      </c>
      <c r="I325" t="str">
        <f>_xlfn.XLOOKUP(D325,products!$A$1:$A$49,products!$B$1:$B$49,,0)</f>
        <v>Exc</v>
      </c>
      <c r="J325" t="str">
        <f>_xlfn.XLOOKUP(D325,products!$A$1:$A$49,products!$C$1:$C$49,,0)</f>
        <v>D</v>
      </c>
      <c r="K325" s="4">
        <f>_xlfn.XLOOKUP(orders!D325,products!$A$1:$A$49,products!$D$1:$D$49,,0)</f>
        <v>0.2</v>
      </c>
      <c r="L325" s="5">
        <f>_xlfn.XLOOKUP(D325,products!$A$1:$A$49,products!$E$1:$E$49,,0)</f>
        <v>3.645</v>
      </c>
      <c r="M325" s="5">
        <f>orders!L325*orders!E325</f>
        <v>18.225000000000001</v>
      </c>
      <c r="N325" t="str" cm="1">
        <f t="array" ref="N325">_xlfn.IFS(I325="Rob","Robusta",I325="Exc","Excelsa",I325="Ara","Arabica",I325="Lib","Liberica",I325="","")</f>
        <v>Excelsa</v>
      </c>
      <c r="O325" t="str" cm="1">
        <f t="array" ref="O325">_xlfn.IFS(J325="M","Medium",J325="L","Light",J325="D","Dark",J325="","")</f>
        <v>Dark</v>
      </c>
      <c r="P325" t="str">
        <f>_xlfn.XLOOKUP(Table1[[#This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_xlfn.XLOOKUP(orders!C326,customers!$A$1:$A$1001,customers!$G$1:$G$1001,,0)</f>
        <v>United States</v>
      </c>
      <c r="I326" t="str">
        <f>_xlfn.XLOOKUP(D326,products!$A$1:$A$49,products!$B$1:$B$49,,0)</f>
        <v>Exc</v>
      </c>
      <c r="J326" t="str">
        <f>_xlfn.XLOOKUP(D326,products!$A$1:$A$49,products!$C$1:$C$49,,0)</f>
        <v>M</v>
      </c>
      <c r="K326" s="4">
        <f>_xlfn.XLOOKUP(orders!D326,products!$A$1:$A$49,products!$D$1:$D$49,,0)</f>
        <v>1</v>
      </c>
      <c r="L326" s="5">
        <f>_xlfn.XLOOKUP(D326,products!$A$1:$A$49,products!$E$1:$E$49,,0)</f>
        <v>13.75</v>
      </c>
      <c r="M326" s="5">
        <f>orders!L326*orders!E326</f>
        <v>13.75</v>
      </c>
      <c r="N326" t="str" cm="1">
        <f t="array" ref="N326">_xlfn.IFS(I326="Rob","Robusta",I326="Exc","Excelsa",I326="Ara","Arabica",I326="Lib","Liberica",I326="","")</f>
        <v>Excelsa</v>
      </c>
      <c r="O326" t="str" cm="1">
        <f t="array" ref="O326">_xlfn.IFS(J326="M","Medium",J326="L","Light",J326="D","Dark",J326="","")</f>
        <v>Medium</v>
      </c>
      <c r="P326" t="str">
        <f>_xlfn.XLOOKUP(Table1[[#This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_xlfn.XLOOKUP(orders!C327,customers!$A$1:$A$1001,customers!$G$1:$G$1001,,0)</f>
        <v>United States</v>
      </c>
      <c r="I327" t="str">
        <f>_xlfn.XLOOKUP(D327,products!$A$1:$A$49,products!$B$1:$B$49,,0)</f>
        <v>Ara</v>
      </c>
      <c r="J327" t="str">
        <f>_xlfn.XLOOKUP(D327,products!$A$1:$A$49,products!$C$1:$C$49,,0)</f>
        <v>L</v>
      </c>
      <c r="K327" s="4">
        <f>_xlfn.XLOOKUP(orders!D327,products!$A$1:$A$49,products!$D$1:$D$49,,0)</f>
        <v>2.5</v>
      </c>
      <c r="L327" s="5">
        <f>_xlfn.XLOOKUP(D327,products!$A$1:$A$49,products!$E$1:$E$49,,0)</f>
        <v>29.784999999999997</v>
      </c>
      <c r="M327" s="5">
        <f>orders!L327*orders!E327</f>
        <v>29.784999999999997</v>
      </c>
      <c r="N327" t="str" cm="1">
        <f t="array" ref="N327">_xlfn.IFS(I327="Rob","Robusta",I327="Exc","Excelsa",I327="Ara","Arabica",I327="Lib","Liberica",I327="","")</f>
        <v>Arabica</v>
      </c>
      <c r="O327" t="str" cm="1">
        <f t="array" ref="O327">_xlfn.IFS(J327="M","Medium",J327="L","Light",J327="D","Dark",J327="","")</f>
        <v>Light</v>
      </c>
      <c r="P327" t="str">
        <f>_xlfn.XLOOKUP(Table1[[#This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_xlfn.XLOOKUP(orders!C328,customers!$A$1:$A$1001,customers!$G$1:$G$1001,,0)</f>
        <v>United States</v>
      </c>
      <c r="I328" t="str">
        <f>_xlfn.XLOOKUP(D328,products!$A$1:$A$49,products!$B$1:$B$49,,0)</f>
        <v>Rob</v>
      </c>
      <c r="J328" t="str">
        <f>_xlfn.XLOOKUP(D328,products!$A$1:$A$49,products!$C$1:$C$49,,0)</f>
        <v>D</v>
      </c>
      <c r="K328" s="4">
        <f>_xlfn.XLOOKUP(orders!D328,products!$A$1:$A$49,products!$D$1:$D$49,,0)</f>
        <v>1</v>
      </c>
      <c r="L328" s="5">
        <f>_xlfn.XLOOKUP(D328,products!$A$1:$A$49,products!$E$1:$E$49,,0)</f>
        <v>8.9499999999999993</v>
      </c>
      <c r="M328" s="5">
        <f>orders!L328*orders!E328</f>
        <v>44.75</v>
      </c>
      <c r="N328" t="str" cm="1">
        <f t="array" ref="N328">_xlfn.IFS(I328="Rob","Robusta",I328="Exc","Excelsa",I328="Ara","Arabica",I328="Lib","Liberica",I328="","")</f>
        <v>Robusta</v>
      </c>
      <c r="O328" t="str" cm="1">
        <f t="array" ref="O328">_xlfn.IFS(J328="M","Medium",J328="L","Light",J328="D","Dark",J328="","")</f>
        <v>Dark</v>
      </c>
      <c r="P328" t="str">
        <f>_xlfn.XLOOKUP(Table1[[#This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_xlfn.XLOOKUP(orders!C329,customers!$A$1:$A$1001,customers!$G$1:$G$1001,,0)</f>
        <v>United States</v>
      </c>
      <c r="I329" t="str">
        <f>_xlfn.XLOOKUP(D329,products!$A$1:$A$49,products!$B$1:$B$49,,0)</f>
        <v>Rob</v>
      </c>
      <c r="J329" t="str">
        <f>_xlfn.XLOOKUP(D329,products!$A$1:$A$49,products!$C$1:$C$49,,0)</f>
        <v>D</v>
      </c>
      <c r="K329" s="4">
        <f>_xlfn.XLOOKUP(orders!D329,products!$A$1:$A$49,products!$D$1:$D$49,,0)</f>
        <v>1</v>
      </c>
      <c r="L329" s="5">
        <f>_xlfn.XLOOKUP(D329,products!$A$1:$A$49,products!$E$1:$E$49,,0)</f>
        <v>8.9499999999999993</v>
      </c>
      <c r="M329" s="5">
        <f>orders!L329*orders!E329</f>
        <v>44.75</v>
      </c>
      <c r="N329" t="str" cm="1">
        <f t="array" ref="N329">_xlfn.IFS(I329="Rob","Robusta",I329="Exc","Excelsa",I329="Ara","Arabica",I329="Lib","Liberica",I329="","")</f>
        <v>Robusta</v>
      </c>
      <c r="O329" t="str" cm="1">
        <f t="array" ref="O329">_xlfn.IFS(J329="M","Medium",J329="L","Light",J329="D","Dark",J329="","")</f>
        <v>Dark</v>
      </c>
      <c r="P329" t="str">
        <f>_xlfn.XLOOKUP(Table1[[#This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_xlfn.XLOOKUP(orders!C330,customers!$A$1:$A$1001,customers!$G$1:$G$1001,,0)</f>
        <v>United States</v>
      </c>
      <c r="I330" t="str">
        <f>_xlfn.XLOOKUP(D330,products!$A$1:$A$49,products!$B$1:$B$49,,0)</f>
        <v>Lib</v>
      </c>
      <c r="J330" t="str">
        <f>_xlfn.XLOOKUP(D330,products!$A$1:$A$49,products!$C$1:$C$49,,0)</f>
        <v>L</v>
      </c>
      <c r="K330" s="4">
        <f>_xlfn.XLOOKUP(orders!D330,products!$A$1:$A$49,products!$D$1:$D$49,,0)</f>
        <v>0.5</v>
      </c>
      <c r="L330" s="5">
        <f>_xlfn.XLOOKUP(D330,products!$A$1:$A$49,products!$E$1:$E$49,,0)</f>
        <v>9.51</v>
      </c>
      <c r="M330" s="5">
        <f>orders!L330*orders!E330</f>
        <v>38.04</v>
      </c>
      <c r="N330" t="str" cm="1">
        <f t="array" ref="N330">_xlfn.IFS(I330="Rob","Robusta",I330="Exc","Excelsa",I330="Ara","Arabica",I330="Lib","Liberica",I330="","")</f>
        <v>Liberica</v>
      </c>
      <c r="O330" t="str" cm="1">
        <f t="array" ref="O330">_xlfn.IFS(J330="M","Medium",J330="L","Light",J330="D","Dark",J330="","")</f>
        <v>Light</v>
      </c>
      <c r="P330" t="str">
        <f>_xlfn.XLOOKUP(Table1[[#This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_xlfn.XLOOKUP(orders!C331,customers!$A$1:$A$1001,customers!$G$1:$G$1001,,0)</f>
        <v>United States</v>
      </c>
      <c r="I331" t="str">
        <f>_xlfn.XLOOKUP(D331,products!$A$1:$A$49,products!$B$1:$B$49,,0)</f>
        <v>Rob</v>
      </c>
      <c r="J331" t="str">
        <f>_xlfn.XLOOKUP(D331,products!$A$1:$A$49,products!$C$1:$C$49,,0)</f>
        <v>D</v>
      </c>
      <c r="K331" s="4">
        <f>_xlfn.XLOOKUP(orders!D331,products!$A$1:$A$49,products!$D$1:$D$49,,0)</f>
        <v>0.5</v>
      </c>
      <c r="L331" s="5">
        <f>_xlfn.XLOOKUP(D331,products!$A$1:$A$49,products!$E$1:$E$49,,0)</f>
        <v>5.3699999999999992</v>
      </c>
      <c r="M331" s="5">
        <f>orders!L331*orders!E331</f>
        <v>21.479999999999997</v>
      </c>
      <c r="N331" t="str" cm="1">
        <f t="array" ref="N331">_xlfn.IFS(I331="Rob","Robusta",I331="Exc","Excelsa",I331="Ara","Arabica",I331="Lib","Liberica",I331="","")</f>
        <v>Robusta</v>
      </c>
      <c r="O331" t="str" cm="1">
        <f t="array" ref="O331">_xlfn.IFS(J331="M","Medium",J331="L","Light",J331="D","Dark",J331="","")</f>
        <v>Dark</v>
      </c>
      <c r="P331" t="str">
        <f>_xlfn.XLOOKUP(Table1[[#This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_xlfn.XLOOKUP(orders!C332,customers!$A$1:$A$1001,customers!$G$1:$G$1001,,0)</f>
        <v>United States</v>
      </c>
      <c r="I332" t="str">
        <f>_xlfn.XLOOKUP(D332,products!$A$1:$A$49,products!$B$1:$B$49,,0)</f>
        <v>Rob</v>
      </c>
      <c r="J332" t="str">
        <f>_xlfn.XLOOKUP(D332,products!$A$1:$A$49,products!$C$1:$C$49,,0)</f>
        <v>D</v>
      </c>
      <c r="K332" s="4">
        <f>_xlfn.XLOOKUP(orders!D332,products!$A$1:$A$49,products!$D$1:$D$49,,0)</f>
        <v>0.5</v>
      </c>
      <c r="L332" s="5">
        <f>_xlfn.XLOOKUP(D332,products!$A$1:$A$49,products!$E$1:$E$49,,0)</f>
        <v>5.3699999999999992</v>
      </c>
      <c r="M332" s="5">
        <f>orders!L332*orders!E332</f>
        <v>16.11</v>
      </c>
      <c r="N332" t="str" cm="1">
        <f t="array" ref="N332">_xlfn.IFS(I332="Rob","Robusta",I332="Exc","Excelsa",I332="Ara","Arabica",I332="Lib","Liberica",I332="","")</f>
        <v>Robusta</v>
      </c>
      <c r="O332" t="str" cm="1">
        <f t="array" ref="O332">_xlfn.IFS(J332="M","Medium",J332="L","Light",J332="D","Dark",J332="","")</f>
        <v>Dark</v>
      </c>
      <c r="P332" t="str">
        <f>_xlfn.XLOOKUP(Table1[[#This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_xlfn.XLOOKUP(orders!C333,customers!$A$1:$A$1001,customers!$G$1:$G$1001,,0)</f>
        <v>United States</v>
      </c>
      <c r="I333" t="str">
        <f>_xlfn.XLOOKUP(D333,products!$A$1:$A$49,products!$B$1:$B$49,,0)</f>
        <v>Rob</v>
      </c>
      <c r="J333" t="str">
        <f>_xlfn.XLOOKUP(D333,products!$A$1:$A$49,products!$C$1:$C$49,,0)</f>
        <v>M</v>
      </c>
      <c r="K333" s="4">
        <f>_xlfn.XLOOKUP(orders!D333,products!$A$1:$A$49,products!$D$1:$D$49,,0)</f>
        <v>2.5</v>
      </c>
      <c r="L333" s="5">
        <f>_xlfn.XLOOKUP(D333,products!$A$1:$A$49,products!$E$1:$E$49,,0)</f>
        <v>22.884999999999998</v>
      </c>
      <c r="M333" s="5">
        <f>orders!L333*orders!E333</f>
        <v>22.884999999999998</v>
      </c>
      <c r="N333" t="str" cm="1">
        <f t="array" ref="N333">_xlfn.IFS(I333="Rob","Robusta",I333="Exc","Excelsa",I333="Ara","Arabica",I333="Lib","Liberica",I333="","")</f>
        <v>Robusta</v>
      </c>
      <c r="O333" t="str" cm="1">
        <f t="array" ref="O333">_xlfn.IFS(J333="M","Medium",J333="L","Light",J333="D","Dark",J333="","")</f>
        <v>Medium</v>
      </c>
      <c r="P333" t="str">
        <f>_xlfn.XLOOKUP(Table1[[#This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_xlfn.XLOOKUP(orders!C334,customers!$A$1:$A$1001,customers!$G$1:$G$1001,,0)</f>
        <v>United States</v>
      </c>
      <c r="I334" t="str">
        <f>_xlfn.XLOOKUP(D334,products!$A$1:$A$49,products!$B$1:$B$49,,0)</f>
        <v>Ara</v>
      </c>
      <c r="J334" t="str">
        <f>_xlfn.XLOOKUP(D334,products!$A$1:$A$49,products!$C$1:$C$49,,0)</f>
        <v>D</v>
      </c>
      <c r="K334" s="4">
        <f>_xlfn.XLOOKUP(orders!D334,products!$A$1:$A$49,products!$D$1:$D$49,,0)</f>
        <v>0.5</v>
      </c>
      <c r="L334" s="5">
        <f>_xlfn.XLOOKUP(D334,products!$A$1:$A$49,products!$E$1:$E$49,,0)</f>
        <v>5.97</v>
      </c>
      <c r="M334" s="5">
        <f>orders!L334*orders!E334</f>
        <v>17.91</v>
      </c>
      <c r="N334" t="str" cm="1">
        <f t="array" ref="N334">_xlfn.IFS(I334="Rob","Robusta",I334="Exc","Excelsa",I334="Ara","Arabica",I334="Lib","Liberica",I334="","")</f>
        <v>Arabica</v>
      </c>
      <c r="O334" t="str" cm="1">
        <f t="array" ref="O334">_xlfn.IFS(J334="M","Medium",J334="L","Light",J334="D","Dark",J334="","")</f>
        <v>Dark</v>
      </c>
      <c r="P334" t="str">
        <f>_xlfn.XLOOKUP(Table1[[#This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_xlfn.XLOOKUP(orders!C335,customers!$A$1:$A$1001,customers!$G$1:$G$1001,,0)</f>
        <v>United States</v>
      </c>
      <c r="I335" t="str">
        <f>_xlfn.XLOOKUP(D335,products!$A$1:$A$49,products!$B$1:$B$49,,0)</f>
        <v>Rob</v>
      </c>
      <c r="J335" t="str">
        <f>_xlfn.XLOOKUP(D335,products!$A$1:$A$49,products!$C$1:$C$49,,0)</f>
        <v>M</v>
      </c>
      <c r="K335" s="4">
        <f>_xlfn.XLOOKUP(orders!D335,products!$A$1:$A$49,products!$D$1:$D$49,,0)</f>
        <v>0.5</v>
      </c>
      <c r="L335" s="5">
        <f>_xlfn.XLOOKUP(D335,products!$A$1:$A$49,products!$E$1:$E$49,,0)</f>
        <v>5.97</v>
      </c>
      <c r="M335" s="5">
        <f>orders!L335*orders!E335</f>
        <v>23.88</v>
      </c>
      <c r="N335" t="str" cm="1">
        <f t="array" ref="N335">_xlfn.IFS(I335="Rob","Robusta",I335="Exc","Excelsa",I335="Ara","Arabica",I335="Lib","Liberica",I335="","")</f>
        <v>Robusta</v>
      </c>
      <c r="O335" t="str" cm="1">
        <f t="array" ref="O335">_xlfn.IFS(J335="M","Medium",J335="L","Light",J335="D","Dark",J335="","")</f>
        <v>Medium</v>
      </c>
      <c r="P335" t="str">
        <f>_xlfn.XLOOKUP(Table1[[#This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_xlfn.XLOOKUP(orders!C336,customers!$A$1:$A$1001,customers!$G$1:$G$1001,,0)</f>
        <v>United States</v>
      </c>
      <c r="I336" t="str">
        <f>_xlfn.XLOOKUP(D336,products!$A$1:$A$49,products!$B$1:$B$49,,0)</f>
        <v>Rob</v>
      </c>
      <c r="J336" t="str">
        <f>_xlfn.XLOOKUP(D336,products!$A$1:$A$49,products!$C$1:$C$49,,0)</f>
        <v>L</v>
      </c>
      <c r="K336" s="4">
        <f>_xlfn.XLOOKUP(orders!D336,products!$A$1:$A$49,products!$D$1:$D$49,,0)</f>
        <v>1</v>
      </c>
      <c r="L336" s="5">
        <f>_xlfn.XLOOKUP(D336,products!$A$1:$A$49,products!$E$1:$E$49,,0)</f>
        <v>11.95</v>
      </c>
      <c r="M336" s="5">
        <f>orders!L336*orders!E336</f>
        <v>59.75</v>
      </c>
      <c r="N336" t="str" cm="1">
        <f t="array" ref="N336">_xlfn.IFS(I336="Rob","Robusta",I336="Exc","Excelsa",I336="Ara","Arabica",I336="Lib","Liberica",I336="","")</f>
        <v>Robusta</v>
      </c>
      <c r="O336" t="str" cm="1">
        <f t="array" ref="O336">_xlfn.IFS(J336="M","Medium",J336="L","Light",J336="D","Dark",J336="","")</f>
        <v>Light</v>
      </c>
      <c r="P336" t="str">
        <f>_xlfn.XLOOKUP(Table1[[#This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_xlfn.XLOOKUP(orders!C337,customers!$A$1:$A$1001,customers!$G$1:$G$1001,,0)</f>
        <v>United States</v>
      </c>
      <c r="I337" t="str">
        <f>_xlfn.XLOOKUP(D337,products!$A$1:$A$49,products!$B$1:$B$49,,0)</f>
        <v>Lib</v>
      </c>
      <c r="J337" t="str">
        <f>_xlfn.XLOOKUP(D337,products!$A$1:$A$49,products!$C$1:$C$49,,0)</f>
        <v>L</v>
      </c>
      <c r="K337" s="4">
        <f>_xlfn.XLOOKUP(orders!D337,products!$A$1:$A$49,products!$D$1:$D$49,,0)</f>
        <v>0.2</v>
      </c>
      <c r="L337" s="5">
        <f>_xlfn.XLOOKUP(D337,products!$A$1:$A$49,products!$E$1:$E$49,,0)</f>
        <v>4.7549999999999999</v>
      </c>
      <c r="M337" s="5">
        <f>orders!L337*orders!E337</f>
        <v>28.53</v>
      </c>
      <c r="N337" t="str" cm="1">
        <f t="array" ref="N337">_xlfn.IFS(I337="Rob","Robusta",I337="Exc","Excelsa",I337="Ara","Arabica",I337="Lib","Liberica",I337="","")</f>
        <v>Liberica</v>
      </c>
      <c r="O337" t="str" cm="1">
        <f t="array" ref="O337">_xlfn.IFS(J337="M","Medium",J337="L","Light",J337="D","Dark",J337="","")</f>
        <v>Light</v>
      </c>
      <c r="P337" t="str">
        <f>_xlfn.XLOOKUP(Table1[[#This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_xlfn.XLOOKUP(orders!C338,customers!$A$1:$A$1001,customers!$G$1:$G$1001,,0)</f>
        <v>United Kingdom</v>
      </c>
      <c r="I338" t="str">
        <f>_xlfn.XLOOKUP(D338,products!$A$1:$A$49,products!$B$1:$B$49,,0)</f>
        <v>Ara</v>
      </c>
      <c r="J338" t="str">
        <f>_xlfn.XLOOKUP(D338,products!$A$1:$A$49,products!$C$1:$C$49,,0)</f>
        <v>M</v>
      </c>
      <c r="K338" s="4">
        <f>_xlfn.XLOOKUP(orders!D338,products!$A$1:$A$49,products!$D$1:$D$49,,0)</f>
        <v>1</v>
      </c>
      <c r="L338" s="5">
        <f>_xlfn.XLOOKUP(D338,products!$A$1:$A$49,products!$E$1:$E$49,,0)</f>
        <v>11.25</v>
      </c>
      <c r="M338" s="5">
        <f>orders!L338*orders!E338</f>
        <v>45</v>
      </c>
      <c r="N338" t="str" cm="1">
        <f t="array" ref="N338">_xlfn.IFS(I338="Rob","Robusta",I338="Exc","Excelsa",I338="Ara","Arabica",I338="Lib","Liberica",I338="","")</f>
        <v>Arabica</v>
      </c>
      <c r="O338" t="str" cm="1">
        <f t="array" ref="O338">_xlfn.IFS(J338="M","Medium",J338="L","Light",J338="D","Dark",J338="","")</f>
        <v>Medium</v>
      </c>
      <c r="P338" t="str">
        <f>_xlfn.XLOOKUP(Table1[[#This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_xlfn.XLOOKUP(orders!C339,customers!$A$1:$A$1001,customers!$G$1:$G$1001,,0)</f>
        <v>United States</v>
      </c>
      <c r="I339" t="str">
        <f>_xlfn.XLOOKUP(D339,products!$A$1:$A$49,products!$B$1:$B$49,,0)</f>
        <v>Exc</v>
      </c>
      <c r="J339" t="str">
        <f>_xlfn.XLOOKUP(D339,products!$A$1:$A$49,products!$C$1:$C$49,,0)</f>
        <v>D</v>
      </c>
      <c r="K339" s="4">
        <f>_xlfn.XLOOKUP(orders!D339,products!$A$1:$A$49,products!$D$1:$D$49,,0)</f>
        <v>2.5</v>
      </c>
      <c r="L339" s="5">
        <f>_xlfn.XLOOKUP(D339,products!$A$1:$A$49,products!$E$1:$E$49,,0)</f>
        <v>27.945</v>
      </c>
      <c r="M339" s="5">
        <f>orders!L339*orders!E339</f>
        <v>55.89</v>
      </c>
      <c r="N339" t="str" cm="1">
        <f t="array" ref="N339">_xlfn.IFS(I339="Rob","Robusta",I339="Exc","Excelsa",I339="Ara","Arabica",I339="Lib","Liberica",I339="","")</f>
        <v>Excelsa</v>
      </c>
      <c r="O339" t="str" cm="1">
        <f t="array" ref="O339">_xlfn.IFS(J339="M","Medium",J339="L","Light",J339="D","Dark",J339="","")</f>
        <v>Dark</v>
      </c>
      <c r="P339" t="str">
        <f>_xlfn.XLOOKUP(Table1[[#This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_xlfn.XLOOKUP(orders!C340,customers!$A$1:$A$1001,customers!$G$1:$G$1001,,0)</f>
        <v>United States</v>
      </c>
      <c r="I340" t="str">
        <f>_xlfn.XLOOKUP(D340,products!$A$1:$A$49,products!$B$1:$B$49,,0)</f>
        <v>Exc</v>
      </c>
      <c r="J340" t="str">
        <f>_xlfn.XLOOKUP(D340,products!$A$1:$A$49,products!$C$1:$C$49,,0)</f>
        <v>L</v>
      </c>
      <c r="K340" s="4">
        <f>_xlfn.XLOOKUP(orders!D340,products!$A$1:$A$49,products!$D$1:$D$49,,0)</f>
        <v>1</v>
      </c>
      <c r="L340" s="5">
        <f>_xlfn.XLOOKUP(D340,products!$A$1:$A$49,products!$E$1:$E$49,,0)</f>
        <v>14.85</v>
      </c>
      <c r="M340" s="5">
        <f>orders!L340*orders!E340</f>
        <v>59.4</v>
      </c>
      <c r="N340" t="str" cm="1">
        <f t="array" ref="N340">_xlfn.IFS(I340="Rob","Robusta",I340="Exc","Excelsa",I340="Ara","Arabica",I340="Lib","Liberica",I340="","")</f>
        <v>Excelsa</v>
      </c>
      <c r="O340" t="str" cm="1">
        <f t="array" ref="O340">_xlfn.IFS(J340="M","Medium",J340="L","Light",J340="D","Dark",J340="","")</f>
        <v>Light</v>
      </c>
      <c r="P340" t="str">
        <f>_xlfn.XLOOKUP(Table1[[#This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_xlfn.XLOOKUP(orders!C341,customers!$A$1:$A$1001,customers!$G$1:$G$1001,,0)</f>
        <v>United States</v>
      </c>
      <c r="I341" t="str">
        <f>_xlfn.XLOOKUP(D341,products!$A$1:$A$49,products!$B$1:$B$49,,0)</f>
        <v>Exc</v>
      </c>
      <c r="J341" t="str">
        <f>_xlfn.XLOOKUP(D341,products!$A$1:$A$49,products!$C$1:$C$49,,0)</f>
        <v>D</v>
      </c>
      <c r="K341" s="4">
        <f>_xlfn.XLOOKUP(orders!D341,products!$A$1:$A$49,products!$D$1:$D$49,,0)</f>
        <v>0.2</v>
      </c>
      <c r="L341" s="5">
        <f>_xlfn.XLOOKUP(D341,products!$A$1:$A$49,products!$E$1:$E$49,,0)</f>
        <v>3.645</v>
      </c>
      <c r="M341" s="5">
        <f>orders!L341*orders!E341</f>
        <v>7.29</v>
      </c>
      <c r="N341" t="str" cm="1">
        <f t="array" ref="N341">_xlfn.IFS(I341="Rob","Robusta",I341="Exc","Excelsa",I341="Ara","Arabica",I341="Lib","Liberica",I341="","")</f>
        <v>Excelsa</v>
      </c>
      <c r="O341" t="str" cm="1">
        <f t="array" ref="O341">_xlfn.IFS(J341="M","Medium",J341="L","Light",J341="D","Dark",J341="","")</f>
        <v>Dark</v>
      </c>
      <c r="P341" t="str">
        <f>_xlfn.XLOOKUP(Table1[[#This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_xlfn.XLOOKUP(orders!C342,customers!$A$1:$A$1001,customers!$G$1:$G$1001,,0)</f>
        <v>United States</v>
      </c>
      <c r="I342" t="str">
        <f>_xlfn.XLOOKUP(D342,products!$A$1:$A$49,products!$B$1:$B$49,,0)</f>
        <v>Exc</v>
      </c>
      <c r="J342" t="str">
        <f>_xlfn.XLOOKUP(D342,products!$A$1:$A$49,products!$C$1:$C$49,,0)</f>
        <v>D</v>
      </c>
      <c r="K342" s="4">
        <f>_xlfn.XLOOKUP(orders!D342,products!$A$1:$A$49,products!$D$1:$D$49,,0)</f>
        <v>0.5</v>
      </c>
      <c r="L342" s="5">
        <f>_xlfn.XLOOKUP(D342,products!$A$1:$A$49,products!$E$1:$E$49,,0)</f>
        <v>7.29</v>
      </c>
      <c r="M342" s="5">
        <f>orders!L342*orders!E342</f>
        <v>7.29</v>
      </c>
      <c r="N342" t="str" cm="1">
        <f t="array" ref="N342">_xlfn.IFS(I342="Rob","Robusta",I342="Exc","Excelsa",I342="Ara","Arabica",I342="Lib","Liberica",I342="","")</f>
        <v>Excelsa</v>
      </c>
      <c r="O342" t="str" cm="1">
        <f t="array" ref="O342">_xlfn.IFS(J342="M","Medium",J342="L","Light",J342="D","Dark",J342="","")</f>
        <v>Dark</v>
      </c>
      <c r="P342" t="str">
        <f>_xlfn.XLOOKUP(Table1[[#This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_xlfn.XLOOKUP(orders!C343,customers!$A$1:$A$1001,customers!$G$1:$G$1001,,0)</f>
        <v>United States</v>
      </c>
      <c r="I343" t="str">
        <f>_xlfn.XLOOKUP(D343,products!$A$1:$A$49,products!$B$1:$B$49,,0)</f>
        <v>Exc</v>
      </c>
      <c r="J343" t="str">
        <f>_xlfn.XLOOKUP(D343,products!$A$1:$A$49,products!$C$1:$C$49,,0)</f>
        <v>L</v>
      </c>
      <c r="K343" s="4">
        <f>_xlfn.XLOOKUP(orders!D343,products!$A$1:$A$49,products!$D$1:$D$49,,0)</f>
        <v>0.5</v>
      </c>
      <c r="L343" s="5">
        <f>_xlfn.XLOOKUP(D343,products!$A$1:$A$49,products!$E$1:$E$49,,0)</f>
        <v>8.91</v>
      </c>
      <c r="M343" s="5">
        <f>orders!L343*orders!E343</f>
        <v>17.82</v>
      </c>
      <c r="N343" t="str" cm="1">
        <f t="array" ref="N343">_xlfn.IFS(I343="Rob","Robusta",I343="Exc","Excelsa",I343="Ara","Arabica",I343="Lib","Liberica",I343="","")</f>
        <v>Excelsa</v>
      </c>
      <c r="O343" t="str" cm="1">
        <f t="array" ref="O343">_xlfn.IFS(J343="M","Medium",J343="L","Light",J343="D","Dark",J343="","")</f>
        <v>Light</v>
      </c>
      <c r="P343" t="str">
        <f>_xlfn.XLOOKUP(Table1[[#This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_xlfn.XLOOKUP(orders!C344,customers!$A$1:$A$1001,customers!$G$1:$G$1001,,0)</f>
        <v>United States</v>
      </c>
      <c r="I344" t="str">
        <f>_xlfn.XLOOKUP(D344,products!$A$1:$A$49,products!$B$1:$B$49,,0)</f>
        <v>Lib</v>
      </c>
      <c r="J344" t="str">
        <f>_xlfn.XLOOKUP(D344,products!$A$1:$A$49,products!$C$1:$C$49,,0)</f>
        <v>D</v>
      </c>
      <c r="K344" s="4">
        <f>_xlfn.XLOOKUP(orders!D344,products!$A$1:$A$49,products!$D$1:$D$49,,0)</f>
        <v>0.5</v>
      </c>
      <c r="L344" s="5">
        <f>_xlfn.XLOOKUP(D344,products!$A$1:$A$49,products!$E$1:$E$49,,0)</f>
        <v>7.77</v>
      </c>
      <c r="M344" s="5">
        <f>orders!L344*orders!E344</f>
        <v>38.849999999999994</v>
      </c>
      <c r="N344" t="str" cm="1">
        <f t="array" ref="N344">_xlfn.IFS(I344="Rob","Robusta",I344="Exc","Excelsa",I344="Ara","Arabica",I344="Lib","Liberica",I344="","")</f>
        <v>Liberica</v>
      </c>
      <c r="O344" t="str" cm="1">
        <f t="array" ref="O344">_xlfn.IFS(J344="M","Medium",J344="L","Light",J344="D","Dark",J344="","")</f>
        <v>Dark</v>
      </c>
      <c r="P344" t="str">
        <f>_xlfn.XLOOKUP(Table1[[#This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_xlfn.XLOOKUP(orders!C345,customers!$A$1:$A$1001,customers!$G$1:$G$1001,,0)</f>
        <v>United States</v>
      </c>
      <c r="I345" t="str">
        <f>_xlfn.XLOOKUP(D345,products!$A$1:$A$49,products!$B$1:$B$49,,0)</f>
        <v>Rob</v>
      </c>
      <c r="J345" t="str">
        <f>_xlfn.XLOOKUP(D345,products!$A$1:$A$49,products!$C$1:$C$49,,0)</f>
        <v>D</v>
      </c>
      <c r="K345" s="4">
        <f>_xlfn.XLOOKUP(orders!D345,products!$A$1:$A$49,products!$D$1:$D$49,,0)</f>
        <v>0.5</v>
      </c>
      <c r="L345" s="5">
        <f>_xlfn.XLOOKUP(D345,products!$A$1:$A$49,products!$E$1:$E$49,,0)</f>
        <v>5.3699999999999992</v>
      </c>
      <c r="M345" s="5">
        <f>orders!L345*orders!E345</f>
        <v>32.22</v>
      </c>
      <c r="N345" t="str" cm="1">
        <f t="array" ref="N345">_xlfn.IFS(I345="Rob","Robusta",I345="Exc","Excelsa",I345="Ara","Arabica",I345="Lib","Liberica",I345="","")</f>
        <v>Robusta</v>
      </c>
      <c r="O345" t="str" cm="1">
        <f t="array" ref="O345">_xlfn.IFS(J345="M","Medium",J345="L","Light",J345="D","Dark",J345="","")</f>
        <v>Dark</v>
      </c>
      <c r="P345" t="str">
        <f>_xlfn.XLOOKUP(Table1[[#This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_xlfn.XLOOKUP(orders!C346,customers!$A$1:$A$1001,customers!$G$1:$G$1001,,0)</f>
        <v>Ireland</v>
      </c>
      <c r="I346" t="str">
        <f>_xlfn.XLOOKUP(D346,products!$A$1:$A$49,products!$B$1:$B$49,,0)</f>
        <v>Rob</v>
      </c>
      <c r="J346" t="str">
        <f>_xlfn.XLOOKUP(D346,products!$A$1:$A$49,products!$C$1:$C$49,,0)</f>
        <v>M</v>
      </c>
      <c r="K346" s="4">
        <f>_xlfn.XLOOKUP(orders!D346,products!$A$1:$A$49,products!$D$1:$D$49,,0)</f>
        <v>1</v>
      </c>
      <c r="L346" s="5">
        <f>_xlfn.XLOOKUP(D346,products!$A$1:$A$49,products!$E$1:$E$49,,0)</f>
        <v>9.9499999999999993</v>
      </c>
      <c r="M346" s="5">
        <f>orders!L346*orders!E346</f>
        <v>19.899999999999999</v>
      </c>
      <c r="N346" t="str" cm="1">
        <f t="array" ref="N346">_xlfn.IFS(I346="Rob","Robusta",I346="Exc","Excelsa",I346="Ara","Arabica",I346="Lib","Liberica",I346="","")</f>
        <v>Robusta</v>
      </c>
      <c r="O346" t="str" cm="1">
        <f t="array" ref="O346">_xlfn.IFS(J346="M","Medium",J346="L","Light",J346="D","Dark",J346="","")</f>
        <v>Medium</v>
      </c>
      <c r="P346" t="str">
        <f>_xlfn.XLOOKUP(Table1[[#This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_xlfn.XLOOKUP(orders!C347,customers!$A$1:$A$1001,customers!$G$1:$G$1001,,0)</f>
        <v>United States</v>
      </c>
      <c r="I347" t="str">
        <f>_xlfn.XLOOKUP(D347,products!$A$1:$A$49,products!$B$1:$B$49,,0)</f>
        <v>Rob</v>
      </c>
      <c r="J347" t="str">
        <f>_xlfn.XLOOKUP(D347,products!$A$1:$A$49,products!$C$1:$C$49,,0)</f>
        <v>L</v>
      </c>
      <c r="K347" s="4">
        <f>_xlfn.XLOOKUP(orders!D347,products!$A$1:$A$49,products!$D$1:$D$49,,0)</f>
        <v>1</v>
      </c>
      <c r="L347" s="5">
        <f>_xlfn.XLOOKUP(D347,products!$A$1:$A$49,products!$E$1:$E$49,,0)</f>
        <v>11.95</v>
      </c>
      <c r="M347" s="5">
        <f>orders!L347*orders!E347</f>
        <v>59.75</v>
      </c>
      <c r="N347" t="str" cm="1">
        <f t="array" ref="N347">_xlfn.IFS(I347="Rob","Robusta",I347="Exc","Excelsa",I347="Ara","Arabica",I347="Lib","Liberica",I347="","")</f>
        <v>Robusta</v>
      </c>
      <c r="O347" t="str" cm="1">
        <f t="array" ref="O347">_xlfn.IFS(J347="M","Medium",J347="L","Light",J347="D","Dark",J347="","")</f>
        <v>Light</v>
      </c>
      <c r="P347" t="str">
        <f>_xlfn.XLOOKUP(Table1[[#This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_xlfn.XLOOKUP(orders!C348,customers!$A$1:$A$1001,customers!$G$1:$G$1001,,0)</f>
        <v>United States</v>
      </c>
      <c r="I348" t="str">
        <f>_xlfn.XLOOKUP(D348,products!$A$1:$A$49,products!$B$1:$B$49,,0)</f>
        <v>Ara</v>
      </c>
      <c r="J348" t="str">
        <f>_xlfn.XLOOKUP(D348,products!$A$1:$A$49,products!$C$1:$C$49,,0)</f>
        <v>L</v>
      </c>
      <c r="K348" s="4">
        <f>_xlfn.XLOOKUP(orders!D348,products!$A$1:$A$49,products!$D$1:$D$49,,0)</f>
        <v>0.5</v>
      </c>
      <c r="L348" s="5">
        <f>_xlfn.XLOOKUP(D348,products!$A$1:$A$49,products!$E$1:$E$49,,0)</f>
        <v>7.77</v>
      </c>
      <c r="M348" s="5">
        <f>orders!L348*orders!E348</f>
        <v>23.31</v>
      </c>
      <c r="N348" t="str" cm="1">
        <f t="array" ref="N348">_xlfn.IFS(I348="Rob","Robusta",I348="Exc","Excelsa",I348="Ara","Arabica",I348="Lib","Liberica",I348="","")</f>
        <v>Arabica</v>
      </c>
      <c r="O348" t="str" cm="1">
        <f t="array" ref="O348">_xlfn.IFS(J348="M","Medium",J348="L","Light",J348="D","Dark",J348="","")</f>
        <v>Light</v>
      </c>
      <c r="P348" t="str">
        <f>_xlfn.XLOOKUP(Table1[[#This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_xlfn.XLOOKUP(orders!C349,customers!$A$1:$A$1001,customers!$G$1:$G$1001,,0)</f>
        <v>United States</v>
      </c>
      <c r="I349" t="str">
        <f>_xlfn.XLOOKUP(D349,products!$A$1:$A$49,products!$B$1:$B$49,,0)</f>
        <v>Lib</v>
      </c>
      <c r="J349" t="str">
        <f>_xlfn.XLOOKUP(D349,products!$A$1:$A$49,products!$C$1:$C$49,,0)</f>
        <v>M</v>
      </c>
      <c r="K349" s="4">
        <f>_xlfn.XLOOKUP(orders!D349,products!$A$1:$A$49,products!$D$1:$D$49,,0)</f>
        <v>1</v>
      </c>
      <c r="L349" s="5">
        <f>_xlfn.XLOOKUP(D349,products!$A$1:$A$49,products!$E$1:$E$49,,0)</f>
        <v>14.55</v>
      </c>
      <c r="M349" s="5">
        <f>orders!L349*orders!E349</f>
        <v>43.650000000000006</v>
      </c>
      <c r="N349" t="str" cm="1">
        <f t="array" ref="N349">_xlfn.IFS(I349="Rob","Robusta",I349="Exc","Excelsa",I349="Ara","Arabica",I349="Lib","Liberica",I349="","")</f>
        <v>Liberica</v>
      </c>
      <c r="O349" t="str" cm="1">
        <f t="array" ref="O349">_xlfn.IFS(J349="M","Medium",J349="L","Light",J349="D","Dark",J349="","")</f>
        <v>Medium</v>
      </c>
      <c r="P349" t="str">
        <f>_xlfn.XLOOKUP(Table1[[#This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_xlfn.XLOOKUP(orders!C350,customers!$A$1:$A$1001,customers!$G$1:$G$1001,,0)</f>
        <v>United States</v>
      </c>
      <c r="I350" t="str">
        <f>_xlfn.XLOOKUP(D350,products!$A$1:$A$49,products!$B$1:$B$49,,0)</f>
        <v>Exc</v>
      </c>
      <c r="J350" t="str">
        <f>_xlfn.XLOOKUP(D350,products!$A$1:$A$49,products!$C$1:$C$49,,0)</f>
        <v>L</v>
      </c>
      <c r="K350" s="4">
        <f>_xlfn.XLOOKUP(orders!D350,products!$A$1:$A$49,products!$D$1:$D$49,,0)</f>
        <v>2.5</v>
      </c>
      <c r="L350" s="5">
        <f>_xlfn.XLOOKUP(D350,products!$A$1:$A$49,products!$E$1:$E$49,,0)</f>
        <v>34.154999999999994</v>
      </c>
      <c r="M350" s="5">
        <f>orders!L350*orders!E350</f>
        <v>204.92999999999995</v>
      </c>
      <c r="N350" t="str" cm="1">
        <f t="array" ref="N350">_xlfn.IFS(I350="Rob","Robusta",I350="Exc","Excelsa",I350="Ara","Arabica",I350="Lib","Liberica",I350="","")</f>
        <v>Excelsa</v>
      </c>
      <c r="O350" t="str" cm="1">
        <f t="array" ref="O350">_xlfn.IFS(J350="M","Medium",J350="L","Light",J350="D","Dark",J350="","")</f>
        <v>Light</v>
      </c>
      <c r="P350" t="str">
        <f>_xlfn.XLOOKUP(Table1[[#This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_xlfn.XLOOKUP(orders!C351,customers!$A$1:$A$1001,customers!$G$1:$G$1001,,0)</f>
        <v>United States</v>
      </c>
      <c r="I351" t="str">
        <f>_xlfn.XLOOKUP(D351,products!$A$1:$A$49,products!$B$1:$B$49,,0)</f>
        <v>Rob</v>
      </c>
      <c r="J351" t="str">
        <f>_xlfn.XLOOKUP(D351,products!$A$1:$A$49,products!$C$1:$C$49,,0)</f>
        <v>L</v>
      </c>
      <c r="K351" s="4">
        <f>_xlfn.XLOOKUP(orders!D351,products!$A$1:$A$49,products!$D$1:$D$49,,0)</f>
        <v>0.2</v>
      </c>
      <c r="L351" s="5">
        <f>_xlfn.XLOOKUP(D351,products!$A$1:$A$49,products!$E$1:$E$49,,0)</f>
        <v>3.5849999999999995</v>
      </c>
      <c r="M351" s="5">
        <f>orders!L351*orders!E351</f>
        <v>14.339999999999998</v>
      </c>
      <c r="N351" t="str" cm="1">
        <f t="array" ref="N351">_xlfn.IFS(I351="Rob","Robusta",I351="Exc","Excelsa",I351="Ara","Arabica",I351="Lib","Liberica",I351="","")</f>
        <v>Robusta</v>
      </c>
      <c r="O351" t="str" cm="1">
        <f t="array" ref="O351">_xlfn.IFS(J351="M","Medium",J351="L","Light",J351="D","Dark",J351="","")</f>
        <v>Light</v>
      </c>
      <c r="P351" t="str">
        <f>_xlfn.XLOOKUP(Table1[[#This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_xlfn.XLOOKUP(orders!C352,customers!$A$1:$A$1001,customers!$G$1:$G$1001,,0)</f>
        <v>United States</v>
      </c>
      <c r="I352" t="str">
        <f>_xlfn.XLOOKUP(D352,products!$A$1:$A$49,products!$B$1:$B$49,,0)</f>
        <v>Ara</v>
      </c>
      <c r="J352" t="str">
        <f>_xlfn.XLOOKUP(D352,products!$A$1:$A$49,products!$C$1:$C$49,,0)</f>
        <v>D</v>
      </c>
      <c r="K352" s="4">
        <f>_xlfn.XLOOKUP(orders!D352,products!$A$1:$A$49,products!$D$1:$D$49,,0)</f>
        <v>0.5</v>
      </c>
      <c r="L352" s="5">
        <f>_xlfn.XLOOKUP(D352,products!$A$1:$A$49,products!$E$1:$E$49,,0)</f>
        <v>5.97</v>
      </c>
      <c r="M352" s="5">
        <f>orders!L352*orders!E352</f>
        <v>23.88</v>
      </c>
      <c r="N352" t="str" cm="1">
        <f t="array" ref="N352">_xlfn.IFS(I352="Rob","Robusta",I352="Exc","Excelsa",I352="Ara","Arabica",I352="Lib","Liberica",I352="","")</f>
        <v>Arabica</v>
      </c>
      <c r="O352" t="str" cm="1">
        <f t="array" ref="O352">_xlfn.IFS(J352="M","Medium",J352="L","Light",J352="D","Dark",J352="","")</f>
        <v>Dark</v>
      </c>
      <c r="P352" t="str">
        <f>_xlfn.XLOOKUP(Table1[[#This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_xlfn.XLOOKUP(orders!C353,customers!$A$1:$A$1001,customers!$G$1:$G$1001,,0)</f>
        <v>United States</v>
      </c>
      <c r="I353" t="str">
        <f>_xlfn.XLOOKUP(D353,products!$A$1:$A$49,products!$B$1:$B$49,,0)</f>
        <v>Ara</v>
      </c>
      <c r="J353" t="str">
        <f>_xlfn.XLOOKUP(D353,products!$A$1:$A$49,products!$C$1:$C$49,,0)</f>
        <v>M</v>
      </c>
      <c r="K353" s="4">
        <f>_xlfn.XLOOKUP(orders!D353,products!$A$1:$A$49,products!$D$1:$D$49,,0)</f>
        <v>1</v>
      </c>
      <c r="L353" s="5">
        <f>_xlfn.XLOOKUP(D353,products!$A$1:$A$49,products!$E$1:$E$49,,0)</f>
        <v>11.25</v>
      </c>
      <c r="M353" s="5">
        <f>orders!L353*orders!E353</f>
        <v>22.5</v>
      </c>
      <c r="N353" t="str" cm="1">
        <f t="array" ref="N353">_xlfn.IFS(I353="Rob","Robusta",I353="Exc","Excelsa",I353="Ara","Arabica",I353="Lib","Liberica",I353="","")</f>
        <v>Arabica</v>
      </c>
      <c r="O353" t="str" cm="1">
        <f t="array" ref="O353">_xlfn.IFS(J353="M","Medium",J353="L","Light",J353="D","Dark",J353="","")</f>
        <v>Medium</v>
      </c>
      <c r="P353" t="str">
        <f>_xlfn.XLOOKUP(Table1[[#This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_xlfn.XLOOKUP(orders!C354,customers!$A$1:$A$1001,customers!$G$1:$G$1001,,0)</f>
        <v>United States</v>
      </c>
      <c r="I354" t="str">
        <f>_xlfn.XLOOKUP(D354,products!$A$1:$A$49,products!$B$1:$B$49,,0)</f>
        <v>Exc</v>
      </c>
      <c r="J354" t="str">
        <f>_xlfn.XLOOKUP(D354,products!$A$1:$A$49,products!$C$1:$C$49,,0)</f>
        <v>D</v>
      </c>
      <c r="K354" s="4">
        <f>_xlfn.XLOOKUP(orders!D354,products!$A$1:$A$49,products!$D$1:$D$49,,0)</f>
        <v>0.5</v>
      </c>
      <c r="L354" s="5">
        <f>_xlfn.XLOOKUP(D354,products!$A$1:$A$49,products!$E$1:$E$49,,0)</f>
        <v>7.29</v>
      </c>
      <c r="M354" s="5">
        <f>orders!L354*orders!E354</f>
        <v>36.450000000000003</v>
      </c>
      <c r="N354" t="str" cm="1">
        <f t="array" ref="N354">_xlfn.IFS(I354="Rob","Robusta",I354="Exc","Excelsa",I354="Ara","Arabica",I354="Lib","Liberica",I354="","")</f>
        <v>Excelsa</v>
      </c>
      <c r="O354" t="str" cm="1">
        <f t="array" ref="O354">_xlfn.IFS(J354="M","Medium",J354="L","Light",J354="D","Dark",J354="","")</f>
        <v>Dark</v>
      </c>
      <c r="P354" t="str">
        <f>_xlfn.XLOOKUP(Table1[[#This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_xlfn.XLOOKUP(orders!C355,customers!$A$1:$A$1001,customers!$G$1:$G$1001,,0)</f>
        <v>United States</v>
      </c>
      <c r="I355" t="str">
        <f>_xlfn.XLOOKUP(D355,products!$A$1:$A$49,products!$B$1:$B$49,,0)</f>
        <v>Ara</v>
      </c>
      <c r="J355" t="str">
        <f>_xlfn.XLOOKUP(D355,products!$A$1:$A$49,products!$C$1:$C$49,,0)</f>
        <v>M</v>
      </c>
      <c r="K355" s="4">
        <f>_xlfn.XLOOKUP(orders!D355,products!$A$1:$A$49,products!$D$1:$D$49,,0)</f>
        <v>0.5</v>
      </c>
      <c r="L355" s="5">
        <f>_xlfn.XLOOKUP(D355,products!$A$1:$A$49,products!$E$1:$E$49,,0)</f>
        <v>6.75</v>
      </c>
      <c r="M355" s="5">
        <f>orders!L355*orders!E355</f>
        <v>27</v>
      </c>
      <c r="N355" t="str" cm="1">
        <f t="array" ref="N355">_xlfn.IFS(I355="Rob","Robusta",I355="Exc","Excelsa",I355="Ara","Arabica",I355="Lib","Liberica",I355="","")</f>
        <v>Arabica</v>
      </c>
      <c r="O355" t="str" cm="1">
        <f t="array" ref="O355">_xlfn.IFS(J355="M","Medium",J355="L","Light",J355="D","Dark",J355="","")</f>
        <v>Medium</v>
      </c>
      <c r="P355" t="str">
        <f>_xlfn.XLOOKUP(Table1[[#This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_xlfn.XLOOKUP(orders!C356,customers!$A$1:$A$1001,customers!$G$1:$G$1001,,0)</f>
        <v>United States</v>
      </c>
      <c r="I356" t="str">
        <f>_xlfn.XLOOKUP(D356,products!$A$1:$A$49,products!$B$1:$B$49,,0)</f>
        <v>Ara</v>
      </c>
      <c r="J356" t="str">
        <f>_xlfn.XLOOKUP(D356,products!$A$1:$A$49,products!$C$1:$C$49,,0)</f>
        <v>M</v>
      </c>
      <c r="K356" s="4">
        <f>_xlfn.XLOOKUP(orders!D356,products!$A$1:$A$49,products!$D$1:$D$49,,0)</f>
        <v>2.5</v>
      </c>
      <c r="L356" s="5">
        <f>_xlfn.XLOOKUP(D356,products!$A$1:$A$49,products!$E$1:$E$49,,0)</f>
        <v>25.874999999999996</v>
      </c>
      <c r="M356" s="5">
        <f>orders!L356*orders!E356</f>
        <v>155.24999999999997</v>
      </c>
      <c r="N356" t="str" cm="1">
        <f t="array" ref="N356">_xlfn.IFS(I356="Rob","Robusta",I356="Exc","Excelsa",I356="Ara","Arabica",I356="Lib","Liberica",I356="","")</f>
        <v>Arabica</v>
      </c>
      <c r="O356" t="str" cm="1">
        <f t="array" ref="O356">_xlfn.IFS(J356="M","Medium",J356="L","Light",J356="D","Dark",J356="","")</f>
        <v>Medium</v>
      </c>
      <c r="P356" t="str">
        <f>_xlfn.XLOOKUP(Table1[[#This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_xlfn.XLOOKUP(orders!C357,customers!$A$1:$A$1001,customers!$G$1:$G$1001,,0)</f>
        <v>United States</v>
      </c>
      <c r="I357" t="str">
        <f>_xlfn.XLOOKUP(D357,products!$A$1:$A$49,products!$B$1:$B$49,,0)</f>
        <v>Ara</v>
      </c>
      <c r="J357" t="str">
        <f>_xlfn.XLOOKUP(D357,products!$A$1:$A$49,products!$C$1:$C$49,,0)</f>
        <v>D</v>
      </c>
      <c r="K357" s="4">
        <f>_xlfn.XLOOKUP(orders!D357,products!$A$1:$A$49,products!$D$1:$D$49,,0)</f>
        <v>2.5</v>
      </c>
      <c r="L357" s="5">
        <f>_xlfn.XLOOKUP(D357,products!$A$1:$A$49,products!$E$1:$E$49,,0)</f>
        <v>22.884999999999998</v>
      </c>
      <c r="M357" s="5">
        <f>orders!L357*orders!E357</f>
        <v>114.42499999999998</v>
      </c>
      <c r="N357" t="str" cm="1">
        <f t="array" ref="N357">_xlfn.IFS(I357="Rob","Robusta",I357="Exc","Excelsa",I357="Ara","Arabica",I357="Lib","Liberica",I357="","")</f>
        <v>Arabica</v>
      </c>
      <c r="O357" t="str" cm="1">
        <f t="array" ref="O357">_xlfn.IFS(J357="M","Medium",J357="L","Light",J357="D","Dark",J357="","")</f>
        <v>Dark</v>
      </c>
      <c r="P357" t="str">
        <f>_xlfn.XLOOKUP(Table1[[#This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_xlfn.XLOOKUP(orders!C358,customers!$A$1:$A$1001,customers!$G$1:$G$1001,,0)</f>
        <v>United States</v>
      </c>
      <c r="I358" t="str">
        <f>_xlfn.XLOOKUP(D358,products!$A$1:$A$49,products!$B$1:$B$49,,0)</f>
        <v>Lib</v>
      </c>
      <c r="J358" t="str">
        <f>_xlfn.XLOOKUP(D358,products!$A$1:$A$49,products!$C$1:$C$49,,0)</f>
        <v>D</v>
      </c>
      <c r="K358" s="4">
        <f>_xlfn.XLOOKUP(orders!D358,products!$A$1:$A$49,products!$D$1:$D$49,,0)</f>
        <v>1</v>
      </c>
      <c r="L358" s="5">
        <f>_xlfn.XLOOKUP(D358,products!$A$1:$A$49,products!$E$1:$E$49,,0)</f>
        <v>12.95</v>
      </c>
      <c r="M358" s="5">
        <f>orders!L358*orders!E358</f>
        <v>51.8</v>
      </c>
      <c r="N358" t="str" cm="1">
        <f t="array" ref="N358">_xlfn.IFS(I358="Rob","Robusta",I358="Exc","Excelsa",I358="Ara","Arabica",I358="Lib","Liberica",I358="","")</f>
        <v>Liberica</v>
      </c>
      <c r="O358" t="str" cm="1">
        <f t="array" ref="O358">_xlfn.IFS(J358="M","Medium",J358="L","Light",J358="D","Dark",J358="","")</f>
        <v>Dark</v>
      </c>
      <c r="P358" t="str">
        <f>_xlfn.XLOOKUP(Table1[[#This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_xlfn.XLOOKUP(orders!C359,customers!$A$1:$A$1001,customers!$G$1:$G$1001,,0)</f>
        <v>United States</v>
      </c>
      <c r="I359" t="str">
        <f>_xlfn.XLOOKUP(D359,products!$A$1:$A$49,products!$B$1:$B$49,,0)</f>
        <v>Ara</v>
      </c>
      <c r="J359" t="str">
        <f>_xlfn.XLOOKUP(D359,products!$A$1:$A$49,products!$C$1:$C$49,,0)</f>
        <v>M</v>
      </c>
      <c r="K359" s="4">
        <f>_xlfn.XLOOKUP(orders!D359,products!$A$1:$A$49,products!$D$1:$D$49,,0)</f>
        <v>2.5</v>
      </c>
      <c r="L359" s="5">
        <f>_xlfn.XLOOKUP(D359,products!$A$1:$A$49,products!$E$1:$E$49,,0)</f>
        <v>25.874999999999996</v>
      </c>
      <c r="M359" s="5">
        <f>orders!L359*orders!E359</f>
        <v>155.24999999999997</v>
      </c>
      <c r="N359" t="str" cm="1">
        <f t="array" ref="N359">_xlfn.IFS(I359="Rob","Robusta",I359="Exc","Excelsa",I359="Ara","Arabica",I359="Lib","Liberica",I359="","")</f>
        <v>Arabica</v>
      </c>
      <c r="O359" t="str" cm="1">
        <f t="array" ref="O359">_xlfn.IFS(J359="M","Medium",J359="L","Light",J359="D","Dark",J359="","")</f>
        <v>Medium</v>
      </c>
      <c r="P359" t="str">
        <f>_xlfn.XLOOKUP(Table1[[#This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_xlfn.XLOOKUP(orders!C360,customers!$A$1:$A$1001,customers!$G$1:$G$1001,,0)</f>
        <v>United States</v>
      </c>
      <c r="I360" t="str">
        <f>_xlfn.XLOOKUP(D360,products!$A$1:$A$49,products!$B$1:$B$49,,0)</f>
        <v>Ara</v>
      </c>
      <c r="J360" t="str">
        <f>_xlfn.XLOOKUP(D360,products!$A$1:$A$49,products!$C$1:$C$49,,0)</f>
        <v>L</v>
      </c>
      <c r="K360" s="4">
        <f>_xlfn.XLOOKUP(orders!D360,products!$A$1:$A$49,products!$D$1:$D$49,,0)</f>
        <v>2.5</v>
      </c>
      <c r="L360" s="5">
        <f>_xlfn.XLOOKUP(D360,products!$A$1:$A$49,products!$E$1:$E$49,,0)</f>
        <v>29.784999999999997</v>
      </c>
      <c r="M360" s="5">
        <f>orders!L360*orders!E360</f>
        <v>29.784999999999997</v>
      </c>
      <c r="N360" t="str" cm="1">
        <f t="array" ref="N360">_xlfn.IFS(I360="Rob","Robusta",I360="Exc","Excelsa",I360="Ara","Arabica",I360="Lib","Liberica",I360="","")</f>
        <v>Arabica</v>
      </c>
      <c r="O360" t="str" cm="1">
        <f t="array" ref="O360">_xlfn.IFS(J360="M","Medium",J360="L","Light",J360="D","Dark",J360="","")</f>
        <v>Light</v>
      </c>
      <c r="P360" t="str">
        <f>_xlfn.XLOOKUP(Table1[[#This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_xlfn.XLOOKUP(orders!C361,customers!$A$1:$A$1001,customers!$G$1:$G$1001,,0)</f>
        <v>United Kingdom</v>
      </c>
      <c r="I361" t="str">
        <f>_xlfn.XLOOKUP(D361,products!$A$1:$A$49,products!$B$1:$B$49,,0)</f>
        <v>Rob</v>
      </c>
      <c r="J361" t="str">
        <f>_xlfn.XLOOKUP(D361,products!$A$1:$A$49,products!$C$1:$C$49,,0)</f>
        <v>L</v>
      </c>
      <c r="K361" s="4">
        <f>_xlfn.XLOOKUP(orders!D361,products!$A$1:$A$49,products!$D$1:$D$49,,0)</f>
        <v>0.2</v>
      </c>
      <c r="L361" s="5">
        <f>_xlfn.XLOOKUP(D361,products!$A$1:$A$49,products!$E$1:$E$49,,0)</f>
        <v>3.5849999999999995</v>
      </c>
      <c r="M361" s="5">
        <f>orders!L361*orders!E361</f>
        <v>21.509999999999998</v>
      </c>
      <c r="N361" t="str" cm="1">
        <f t="array" ref="N361">_xlfn.IFS(I361="Rob","Robusta",I361="Exc","Excelsa",I361="Ara","Arabica",I361="Lib","Liberica",I361="","")</f>
        <v>Robusta</v>
      </c>
      <c r="O361" t="str" cm="1">
        <f t="array" ref="O361">_xlfn.IFS(J361="M","Medium",J361="L","Light",J361="D","Dark",J361="","")</f>
        <v>Light</v>
      </c>
      <c r="P361" t="str">
        <f>_xlfn.XLOOKUP(Table1[[#This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_xlfn.XLOOKUP(orders!C362,customers!$A$1:$A$1001,customers!$G$1:$G$1001,,0)</f>
        <v>United States</v>
      </c>
      <c r="I362" t="str">
        <f>_xlfn.XLOOKUP(D362,products!$A$1:$A$49,products!$B$1:$B$49,,0)</f>
        <v>Rob</v>
      </c>
      <c r="J362" t="str">
        <f>_xlfn.XLOOKUP(D362,products!$A$1:$A$49,products!$C$1:$C$49,,0)</f>
        <v>D</v>
      </c>
      <c r="K362" s="4">
        <f>_xlfn.XLOOKUP(orders!D362,products!$A$1:$A$49,products!$D$1:$D$49,,0)</f>
        <v>2.5</v>
      </c>
      <c r="L362" s="5">
        <f>_xlfn.XLOOKUP(D362,products!$A$1:$A$49,products!$E$1:$E$49,,0)</f>
        <v>20.584999999999997</v>
      </c>
      <c r="M362" s="5">
        <f>orders!L362*orders!E362</f>
        <v>41.169999999999995</v>
      </c>
      <c r="N362" t="str" cm="1">
        <f t="array" ref="N362">_xlfn.IFS(I362="Rob","Robusta",I362="Exc","Excelsa",I362="Ara","Arabica",I362="Lib","Liberica",I362="","")</f>
        <v>Robusta</v>
      </c>
      <c r="O362" t="str" cm="1">
        <f t="array" ref="O362">_xlfn.IFS(J362="M","Medium",J362="L","Light",J362="D","Dark",J362="","")</f>
        <v>Dark</v>
      </c>
      <c r="P362" t="str">
        <f>_xlfn.XLOOKUP(Table1[[#This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_xlfn.XLOOKUP(orders!C363,customers!$A$1:$A$1001,customers!$G$1:$G$1001,,0)</f>
        <v>United States</v>
      </c>
      <c r="I363" t="str">
        <f>_xlfn.XLOOKUP(D363,products!$A$1:$A$49,products!$B$1:$B$49,,0)</f>
        <v>Rob</v>
      </c>
      <c r="J363" t="str">
        <f>_xlfn.XLOOKUP(D363,products!$A$1:$A$49,products!$C$1:$C$49,,0)</f>
        <v>M</v>
      </c>
      <c r="K363" s="4">
        <f>_xlfn.XLOOKUP(orders!D363,products!$A$1:$A$49,products!$D$1:$D$49,,0)</f>
        <v>0.5</v>
      </c>
      <c r="L363" s="5">
        <f>_xlfn.XLOOKUP(D363,products!$A$1:$A$49,products!$E$1:$E$49,,0)</f>
        <v>5.97</v>
      </c>
      <c r="M363" s="5">
        <f>orders!L363*orders!E363</f>
        <v>5.97</v>
      </c>
      <c r="N363" t="str" cm="1">
        <f t="array" ref="N363">_xlfn.IFS(I363="Rob","Robusta",I363="Exc","Excelsa",I363="Ara","Arabica",I363="Lib","Liberica",I363="","")</f>
        <v>Robusta</v>
      </c>
      <c r="O363" t="str" cm="1">
        <f t="array" ref="O363">_xlfn.IFS(J363="M","Medium",J363="L","Light",J363="D","Dark",J363="","")</f>
        <v>Medium</v>
      </c>
      <c r="P363" t="str">
        <f>_xlfn.XLOOKUP(Table1[[#This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_xlfn.XLOOKUP(orders!C364,customers!$A$1:$A$1001,customers!$G$1:$G$1001,,0)</f>
        <v>United States</v>
      </c>
      <c r="I364" t="str">
        <f>_xlfn.XLOOKUP(D364,products!$A$1:$A$49,products!$B$1:$B$49,,0)</f>
        <v>Exc</v>
      </c>
      <c r="J364" t="str">
        <f>_xlfn.XLOOKUP(D364,products!$A$1:$A$49,products!$C$1:$C$49,,0)</f>
        <v>L</v>
      </c>
      <c r="K364" s="4">
        <f>_xlfn.XLOOKUP(orders!D364,products!$A$1:$A$49,products!$D$1:$D$49,,0)</f>
        <v>1</v>
      </c>
      <c r="L364" s="5">
        <f>_xlfn.XLOOKUP(D364,products!$A$1:$A$49,products!$E$1:$E$49,,0)</f>
        <v>14.85</v>
      </c>
      <c r="M364" s="5">
        <f>orders!L364*orders!E364</f>
        <v>74.25</v>
      </c>
      <c r="N364" t="str" cm="1">
        <f t="array" ref="N364">_xlfn.IFS(I364="Rob","Robusta",I364="Exc","Excelsa",I364="Ara","Arabica",I364="Lib","Liberica",I364="","")</f>
        <v>Excelsa</v>
      </c>
      <c r="O364" t="str" cm="1">
        <f t="array" ref="O364">_xlfn.IFS(J364="M","Medium",J364="L","Light",J364="D","Dark",J364="","")</f>
        <v>Light</v>
      </c>
      <c r="P364" t="str">
        <f>_xlfn.XLOOKUP(Table1[[#This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_xlfn.XLOOKUP(orders!C365,customers!$A$1:$A$1001,customers!$G$1:$G$1001,,0)</f>
        <v>United States</v>
      </c>
      <c r="I365" t="str">
        <f>_xlfn.XLOOKUP(D365,products!$A$1:$A$49,products!$B$1:$B$49,,0)</f>
        <v>Lib</v>
      </c>
      <c r="J365" t="str">
        <f>_xlfn.XLOOKUP(D365,products!$A$1:$A$49,products!$C$1:$C$49,,0)</f>
        <v>M</v>
      </c>
      <c r="K365" s="4">
        <f>_xlfn.XLOOKUP(orders!D365,products!$A$1:$A$49,products!$D$1:$D$49,,0)</f>
        <v>1</v>
      </c>
      <c r="L365" s="5">
        <f>_xlfn.XLOOKUP(D365,products!$A$1:$A$49,products!$E$1:$E$49,,0)</f>
        <v>14.55</v>
      </c>
      <c r="M365" s="5">
        <f>orders!L365*orders!E365</f>
        <v>87.300000000000011</v>
      </c>
      <c r="N365" t="str" cm="1">
        <f t="array" ref="N365">_xlfn.IFS(I365="Rob","Robusta",I365="Exc","Excelsa",I365="Ara","Arabica",I365="Lib","Liberica",I365="","")</f>
        <v>Liberica</v>
      </c>
      <c r="O365" t="str" cm="1">
        <f t="array" ref="O365">_xlfn.IFS(J365="M","Medium",J365="L","Light",J365="D","Dark",J365="","")</f>
        <v>Medium</v>
      </c>
      <c r="P365" t="str">
        <f>_xlfn.XLOOKUP(Table1[[#This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_xlfn.XLOOKUP(orders!C366,customers!$A$1:$A$1001,customers!$G$1:$G$1001,,0)</f>
        <v>United States</v>
      </c>
      <c r="I366" t="str">
        <f>_xlfn.XLOOKUP(D366,products!$A$1:$A$49,products!$B$1:$B$49,,0)</f>
        <v>Exc</v>
      </c>
      <c r="J366" t="str">
        <f>_xlfn.XLOOKUP(D366,products!$A$1:$A$49,products!$C$1:$C$49,,0)</f>
        <v>D</v>
      </c>
      <c r="K366" s="4">
        <f>_xlfn.XLOOKUP(orders!D366,products!$A$1:$A$49,products!$D$1:$D$49,,0)</f>
        <v>1</v>
      </c>
      <c r="L366" s="5">
        <f>_xlfn.XLOOKUP(D366,products!$A$1:$A$49,products!$E$1:$E$49,,0)</f>
        <v>12.15</v>
      </c>
      <c r="M366" s="5">
        <f>orders!L366*orders!E366</f>
        <v>72.900000000000006</v>
      </c>
      <c r="N366" t="str" cm="1">
        <f t="array" ref="N366">_xlfn.IFS(I366="Rob","Robusta",I366="Exc","Excelsa",I366="Ara","Arabica",I366="Lib","Liberica",I366="","")</f>
        <v>Excelsa</v>
      </c>
      <c r="O366" t="str" cm="1">
        <f t="array" ref="O366">_xlfn.IFS(J366="M","Medium",J366="L","Light",J366="D","Dark",J366="","")</f>
        <v>Dark</v>
      </c>
      <c r="P366" t="str">
        <f>_xlfn.XLOOKUP(Table1[[#This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_xlfn.XLOOKUP(orders!C367,customers!$A$1:$A$1001,customers!$G$1:$G$1001,,0)</f>
        <v>United States</v>
      </c>
      <c r="I367" t="str">
        <f>_xlfn.XLOOKUP(D367,products!$A$1:$A$49,products!$B$1:$B$49,,0)</f>
        <v>Lib</v>
      </c>
      <c r="J367" t="str">
        <f>_xlfn.XLOOKUP(D367,products!$A$1:$A$49,products!$C$1:$C$49,,0)</f>
        <v>D</v>
      </c>
      <c r="K367" s="4">
        <f>_xlfn.XLOOKUP(orders!D367,products!$A$1:$A$49,products!$D$1:$D$49,,0)</f>
        <v>0.5</v>
      </c>
      <c r="L367" s="5">
        <f>_xlfn.XLOOKUP(D367,products!$A$1:$A$49,products!$E$1:$E$49,,0)</f>
        <v>7.77</v>
      </c>
      <c r="M367" s="5">
        <f>orders!L367*orders!E367</f>
        <v>7.77</v>
      </c>
      <c r="N367" t="str" cm="1">
        <f t="array" ref="N367">_xlfn.IFS(I367="Rob","Robusta",I367="Exc","Excelsa",I367="Ara","Arabica",I367="Lib","Liberica",I367="","")</f>
        <v>Liberica</v>
      </c>
      <c r="O367" t="str" cm="1">
        <f t="array" ref="O367">_xlfn.IFS(J367="M","Medium",J367="L","Light",J367="D","Dark",J367="","")</f>
        <v>Dark</v>
      </c>
      <c r="P367" t="str">
        <f>_xlfn.XLOOKUP(Table1[[#This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_xlfn.XLOOKUP(orders!C368,customers!$A$1:$A$1001,customers!$G$1:$G$1001,,0)</f>
        <v>United States</v>
      </c>
      <c r="I368" t="str">
        <f>_xlfn.XLOOKUP(D368,products!$A$1:$A$49,products!$B$1:$B$49,,0)</f>
        <v>Exc</v>
      </c>
      <c r="J368" t="str">
        <f>_xlfn.XLOOKUP(D368,products!$A$1:$A$49,products!$C$1:$C$49,,0)</f>
        <v>D</v>
      </c>
      <c r="K368" s="4">
        <f>_xlfn.XLOOKUP(orders!D368,products!$A$1:$A$49,products!$D$1:$D$49,,0)</f>
        <v>0.5</v>
      </c>
      <c r="L368" s="5">
        <f>_xlfn.XLOOKUP(D368,products!$A$1:$A$49,products!$E$1:$E$49,,0)</f>
        <v>7.29</v>
      </c>
      <c r="M368" s="5">
        <f>orders!L368*orders!E368</f>
        <v>43.74</v>
      </c>
      <c r="N368" t="str" cm="1">
        <f t="array" ref="N368">_xlfn.IFS(I368="Rob","Robusta",I368="Exc","Excelsa",I368="Ara","Arabica",I368="Lib","Liberica",I368="","")</f>
        <v>Excelsa</v>
      </c>
      <c r="O368" t="str" cm="1">
        <f t="array" ref="O368">_xlfn.IFS(J368="M","Medium",J368="L","Light",J368="D","Dark",J368="","")</f>
        <v>Dark</v>
      </c>
      <c r="P368" t="str">
        <f>_xlfn.XLOOKUP(Table1[[#This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_xlfn.XLOOKUP(orders!C369,customers!$A$1:$A$1001,customers!$G$1:$G$1001,,0)</f>
        <v>United States</v>
      </c>
      <c r="I369" t="str">
        <f>_xlfn.XLOOKUP(D369,products!$A$1:$A$49,products!$B$1:$B$49,,0)</f>
        <v>Lib</v>
      </c>
      <c r="J369" t="str">
        <f>_xlfn.XLOOKUP(D369,products!$A$1:$A$49,products!$C$1:$C$49,,0)</f>
        <v>M</v>
      </c>
      <c r="K369" s="4">
        <f>_xlfn.XLOOKUP(orders!D369,products!$A$1:$A$49,products!$D$1:$D$49,,0)</f>
        <v>0.2</v>
      </c>
      <c r="L369" s="5">
        <f>_xlfn.XLOOKUP(D369,products!$A$1:$A$49,products!$E$1:$E$49,,0)</f>
        <v>4.3650000000000002</v>
      </c>
      <c r="M369" s="5">
        <f>orders!L369*orders!E369</f>
        <v>8.73</v>
      </c>
      <c r="N369" t="str" cm="1">
        <f t="array" ref="N369">_xlfn.IFS(I369="Rob","Robusta",I369="Exc","Excelsa",I369="Ara","Arabica",I369="Lib","Liberica",I369="","")</f>
        <v>Liberica</v>
      </c>
      <c r="O369" t="str" cm="1">
        <f t="array" ref="O369">_xlfn.IFS(J369="M","Medium",J369="L","Light",J369="D","Dark",J369="","")</f>
        <v>Medium</v>
      </c>
      <c r="P369" t="str">
        <f>_xlfn.XLOOKUP(Table1[[#This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_xlfn.XLOOKUP(orders!C370,customers!$A$1:$A$1001,customers!$G$1:$G$1001,,0)</f>
        <v>United States</v>
      </c>
      <c r="I370" t="str">
        <f>_xlfn.XLOOKUP(D370,products!$A$1:$A$49,products!$B$1:$B$49,,0)</f>
        <v>Exc</v>
      </c>
      <c r="J370" t="str">
        <f>_xlfn.XLOOKUP(D370,products!$A$1:$A$49,products!$C$1:$C$49,,0)</f>
        <v>M</v>
      </c>
      <c r="K370" s="4">
        <f>_xlfn.XLOOKUP(orders!D370,products!$A$1:$A$49,products!$D$1:$D$49,,0)</f>
        <v>2.5</v>
      </c>
      <c r="L370" s="5">
        <f>_xlfn.XLOOKUP(D370,products!$A$1:$A$49,products!$E$1:$E$49,,0)</f>
        <v>31.624999999999996</v>
      </c>
      <c r="M370" s="5">
        <f>orders!L370*orders!E370</f>
        <v>63.249999999999993</v>
      </c>
      <c r="N370" t="str" cm="1">
        <f t="array" ref="N370">_xlfn.IFS(I370="Rob","Robusta",I370="Exc","Excelsa",I370="Ara","Arabica",I370="Lib","Liberica",I370="","")</f>
        <v>Excelsa</v>
      </c>
      <c r="O370" t="str" cm="1">
        <f t="array" ref="O370">_xlfn.IFS(J370="M","Medium",J370="L","Light",J370="D","Dark",J370="","")</f>
        <v>Medium</v>
      </c>
      <c r="P370" t="str">
        <f>_xlfn.XLOOKUP(Table1[[#This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_xlfn.XLOOKUP(orders!C371,customers!$A$1:$A$1001,customers!$G$1:$G$1001,,0)</f>
        <v>United States</v>
      </c>
      <c r="I371" t="str">
        <f>_xlfn.XLOOKUP(D371,products!$A$1:$A$49,products!$B$1:$B$49,,0)</f>
        <v>Exc</v>
      </c>
      <c r="J371" t="str">
        <f>_xlfn.XLOOKUP(D371,products!$A$1:$A$49,products!$C$1:$C$49,,0)</f>
        <v>L</v>
      </c>
      <c r="K371" s="4">
        <f>_xlfn.XLOOKUP(orders!D371,products!$A$1:$A$49,products!$D$1:$D$49,,0)</f>
        <v>0.5</v>
      </c>
      <c r="L371" s="5">
        <f>_xlfn.XLOOKUP(D371,products!$A$1:$A$49,products!$E$1:$E$49,,0)</f>
        <v>8.91</v>
      </c>
      <c r="M371" s="5">
        <f>orders!L371*orders!E371</f>
        <v>8.91</v>
      </c>
      <c r="N371" t="str" cm="1">
        <f t="array" ref="N371">_xlfn.IFS(I371="Rob","Robusta",I371="Exc","Excelsa",I371="Ara","Arabica",I371="Lib","Liberica",I371="","")</f>
        <v>Excelsa</v>
      </c>
      <c r="O371" t="str" cm="1">
        <f t="array" ref="O371">_xlfn.IFS(J371="M","Medium",J371="L","Light",J371="D","Dark",J371="","")</f>
        <v>Light</v>
      </c>
      <c r="P371" t="str">
        <f>_xlfn.XLOOKUP(Table1[[#This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_xlfn.XLOOKUP(orders!C372,customers!$A$1:$A$1001,customers!$G$1:$G$1001,,0)</f>
        <v>United States</v>
      </c>
      <c r="I372" t="str">
        <f>_xlfn.XLOOKUP(D372,products!$A$1:$A$49,products!$B$1:$B$49,,0)</f>
        <v>Exc</v>
      </c>
      <c r="J372" t="str">
        <f>_xlfn.XLOOKUP(D372,products!$A$1:$A$49,products!$C$1:$C$49,,0)</f>
        <v>D</v>
      </c>
      <c r="K372" s="4">
        <f>_xlfn.XLOOKUP(orders!D372,products!$A$1:$A$49,products!$D$1:$D$49,,0)</f>
        <v>1</v>
      </c>
      <c r="L372" s="5">
        <f>_xlfn.XLOOKUP(D372,products!$A$1:$A$49,products!$E$1:$E$49,,0)</f>
        <v>12.15</v>
      </c>
      <c r="M372" s="5">
        <f>orders!L372*orders!E372</f>
        <v>24.3</v>
      </c>
      <c r="N372" t="str" cm="1">
        <f t="array" ref="N372">_xlfn.IFS(I372="Rob","Robusta",I372="Exc","Excelsa",I372="Ara","Arabica",I372="Lib","Liberica",I372="","")</f>
        <v>Excelsa</v>
      </c>
      <c r="O372" t="str" cm="1">
        <f t="array" ref="O372">_xlfn.IFS(J372="M","Medium",J372="L","Light",J372="D","Dark",J372="","")</f>
        <v>Dark</v>
      </c>
      <c r="P372" t="str">
        <f>_xlfn.XLOOKUP(Table1[[#This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_xlfn.XLOOKUP(orders!C373,customers!$A$1:$A$1001,customers!$G$1:$G$1001,,0)</f>
        <v>United States</v>
      </c>
      <c r="I373" t="str">
        <f>_xlfn.XLOOKUP(D373,products!$A$1:$A$49,products!$B$1:$B$49,,0)</f>
        <v>Ara</v>
      </c>
      <c r="J373" t="str">
        <f>_xlfn.XLOOKUP(D373,products!$A$1:$A$49,products!$C$1:$C$49,,0)</f>
        <v>L</v>
      </c>
      <c r="K373" s="4">
        <f>_xlfn.XLOOKUP(orders!D373,products!$A$1:$A$49,products!$D$1:$D$49,,0)</f>
        <v>0.5</v>
      </c>
      <c r="L373" s="5">
        <f>_xlfn.XLOOKUP(D373,products!$A$1:$A$49,products!$E$1:$E$49,,0)</f>
        <v>7.77</v>
      </c>
      <c r="M373" s="5">
        <f>orders!L373*orders!E373</f>
        <v>46.62</v>
      </c>
      <c r="N373" t="str" cm="1">
        <f t="array" ref="N373">_xlfn.IFS(I373="Rob","Robusta",I373="Exc","Excelsa",I373="Ara","Arabica",I373="Lib","Liberica",I373="","")</f>
        <v>Arabica</v>
      </c>
      <c r="O373" t="str" cm="1">
        <f t="array" ref="O373">_xlfn.IFS(J373="M","Medium",J373="L","Light",J373="D","Dark",J373="","")</f>
        <v>Light</v>
      </c>
      <c r="P373" t="str">
        <f>_xlfn.XLOOKUP(Table1[[#This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_xlfn.XLOOKUP(orders!C374,customers!$A$1:$A$1001,customers!$G$1:$G$1001,,0)</f>
        <v>United States</v>
      </c>
      <c r="I374" t="str">
        <f>_xlfn.XLOOKUP(D374,products!$A$1:$A$49,products!$B$1:$B$49,,0)</f>
        <v>Rob</v>
      </c>
      <c r="J374" t="str">
        <f>_xlfn.XLOOKUP(D374,products!$A$1:$A$49,products!$C$1:$C$49,,0)</f>
        <v>L</v>
      </c>
      <c r="K374" s="4">
        <f>_xlfn.XLOOKUP(orders!D374,products!$A$1:$A$49,products!$D$1:$D$49,,0)</f>
        <v>0.5</v>
      </c>
      <c r="L374" s="5">
        <f>_xlfn.XLOOKUP(D374,products!$A$1:$A$49,products!$E$1:$E$49,,0)</f>
        <v>7.169999999999999</v>
      </c>
      <c r="M374" s="5">
        <f>orders!L374*orders!E374</f>
        <v>43.019999999999996</v>
      </c>
      <c r="N374" t="str" cm="1">
        <f t="array" ref="N374">_xlfn.IFS(I374="Rob","Robusta",I374="Exc","Excelsa",I374="Ara","Arabica",I374="Lib","Liberica",I374="","")</f>
        <v>Robusta</v>
      </c>
      <c r="O374" t="str" cm="1">
        <f t="array" ref="O374">_xlfn.IFS(J374="M","Medium",J374="L","Light",J374="D","Dark",J374="","")</f>
        <v>Light</v>
      </c>
      <c r="P374" t="str">
        <f>_xlfn.XLOOKUP(Table1[[#This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_xlfn.XLOOKUP(orders!C375,customers!$A$1:$A$1001,customers!$G$1:$G$1001,,0)</f>
        <v>Ireland</v>
      </c>
      <c r="I375" t="str">
        <f>_xlfn.XLOOKUP(D375,products!$A$1:$A$49,products!$B$1:$B$49,,0)</f>
        <v>Ara</v>
      </c>
      <c r="J375" t="str">
        <f>_xlfn.XLOOKUP(D375,products!$A$1:$A$49,products!$C$1:$C$49,,0)</f>
        <v>D</v>
      </c>
      <c r="K375" s="4">
        <f>_xlfn.XLOOKUP(orders!D375,products!$A$1:$A$49,products!$D$1:$D$49,,0)</f>
        <v>0.5</v>
      </c>
      <c r="L375" s="5">
        <f>_xlfn.XLOOKUP(D375,products!$A$1:$A$49,products!$E$1:$E$49,,0)</f>
        <v>5.97</v>
      </c>
      <c r="M375" s="5">
        <f>orders!L375*orders!E375</f>
        <v>17.91</v>
      </c>
      <c r="N375" t="str" cm="1">
        <f t="array" ref="N375">_xlfn.IFS(I375="Rob","Robusta",I375="Exc","Excelsa",I375="Ara","Arabica",I375="Lib","Liberica",I375="","")</f>
        <v>Arabica</v>
      </c>
      <c r="O375" t="str" cm="1">
        <f t="array" ref="O375">_xlfn.IFS(J375="M","Medium",J375="L","Light",J375="D","Dark",J375="","")</f>
        <v>Dark</v>
      </c>
      <c r="P375" t="str">
        <f>_xlfn.XLOOKUP(Table1[[#This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_xlfn.XLOOKUP(orders!C376,customers!$A$1:$A$1001,customers!$G$1:$G$1001,,0)</f>
        <v>United States</v>
      </c>
      <c r="I376" t="str">
        <f>_xlfn.XLOOKUP(D376,products!$A$1:$A$49,products!$B$1:$B$49,,0)</f>
        <v>Lib</v>
      </c>
      <c r="J376" t="str">
        <f>_xlfn.XLOOKUP(D376,products!$A$1:$A$49,products!$C$1:$C$49,,0)</f>
        <v>L</v>
      </c>
      <c r="K376" s="4">
        <f>_xlfn.XLOOKUP(orders!D376,products!$A$1:$A$49,products!$D$1:$D$49,,0)</f>
        <v>0.5</v>
      </c>
      <c r="L376" s="5">
        <f>_xlfn.XLOOKUP(D376,products!$A$1:$A$49,products!$E$1:$E$49,,0)</f>
        <v>9.51</v>
      </c>
      <c r="M376" s="5">
        <f>orders!L376*orders!E376</f>
        <v>38.04</v>
      </c>
      <c r="N376" t="str" cm="1">
        <f t="array" ref="N376">_xlfn.IFS(I376="Rob","Robusta",I376="Exc","Excelsa",I376="Ara","Arabica",I376="Lib","Liberica",I376="","")</f>
        <v>Liberica</v>
      </c>
      <c r="O376" t="str" cm="1">
        <f t="array" ref="O376">_xlfn.IFS(J376="M","Medium",J376="L","Light",J376="D","Dark",J376="","")</f>
        <v>Light</v>
      </c>
      <c r="P376" t="str">
        <f>_xlfn.XLOOKUP(Table1[[#This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_xlfn.XLOOKUP(orders!C377,customers!$A$1:$A$1001,customers!$G$1:$G$1001,,0)</f>
        <v>United States</v>
      </c>
      <c r="I377" t="str">
        <f>_xlfn.XLOOKUP(D377,products!$A$1:$A$49,products!$B$1:$B$49,,0)</f>
        <v>Ara</v>
      </c>
      <c r="J377" t="str">
        <f>_xlfn.XLOOKUP(D377,products!$A$1:$A$49,products!$C$1:$C$49,,0)</f>
        <v>M</v>
      </c>
      <c r="K377" s="4">
        <f>_xlfn.XLOOKUP(orders!D377,products!$A$1:$A$49,products!$D$1:$D$49,,0)</f>
        <v>0.2</v>
      </c>
      <c r="L377" s="5">
        <f>_xlfn.XLOOKUP(D377,products!$A$1:$A$49,products!$E$1:$E$49,,0)</f>
        <v>3.375</v>
      </c>
      <c r="M377" s="5">
        <f>orders!L377*orders!E377</f>
        <v>6.75</v>
      </c>
      <c r="N377" t="str" cm="1">
        <f t="array" ref="N377">_xlfn.IFS(I377="Rob","Robusta",I377="Exc","Excelsa",I377="Ara","Arabica",I377="Lib","Liberica",I377="","")</f>
        <v>Arabica</v>
      </c>
      <c r="O377" t="str" cm="1">
        <f t="array" ref="O377">_xlfn.IFS(J377="M","Medium",J377="L","Light",J377="D","Dark",J377="","")</f>
        <v>Medium</v>
      </c>
      <c r="P377" t="str">
        <f>_xlfn.XLOOKUP(Table1[[#This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_xlfn.XLOOKUP(orders!C378,customers!$A$1:$A$1001,customers!$G$1:$G$1001,,0)</f>
        <v>United States</v>
      </c>
      <c r="I378" t="str">
        <f>_xlfn.XLOOKUP(D378,products!$A$1:$A$49,products!$B$1:$B$49,,0)</f>
        <v>Rob</v>
      </c>
      <c r="J378" t="str">
        <f>_xlfn.XLOOKUP(D378,products!$A$1:$A$49,products!$C$1:$C$49,,0)</f>
        <v>M</v>
      </c>
      <c r="K378" s="4">
        <f>_xlfn.XLOOKUP(orders!D378,products!$A$1:$A$49,products!$D$1:$D$49,,0)</f>
        <v>0.5</v>
      </c>
      <c r="L378" s="5">
        <f>_xlfn.XLOOKUP(D378,products!$A$1:$A$49,products!$E$1:$E$49,,0)</f>
        <v>5.97</v>
      </c>
      <c r="M378" s="5">
        <f>orders!L378*orders!E378</f>
        <v>5.97</v>
      </c>
      <c r="N378" t="str" cm="1">
        <f t="array" ref="N378">_xlfn.IFS(I378="Rob","Robusta",I378="Exc","Excelsa",I378="Ara","Arabica",I378="Lib","Liberica",I378="","")</f>
        <v>Robusta</v>
      </c>
      <c r="O378" t="str" cm="1">
        <f t="array" ref="O378">_xlfn.IFS(J378="M","Medium",J378="L","Light",J378="D","Dark",J378="","")</f>
        <v>Medium</v>
      </c>
      <c r="P378" t="str">
        <f>_xlfn.XLOOKUP(Table1[[#This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_xlfn.XLOOKUP(orders!C379,customers!$A$1:$A$1001,customers!$G$1:$G$1001,,0)</f>
        <v>Ireland</v>
      </c>
      <c r="I379" t="str">
        <f>_xlfn.XLOOKUP(D379,products!$A$1:$A$49,products!$B$1:$B$49,,0)</f>
        <v>Rob</v>
      </c>
      <c r="J379" t="str">
        <f>_xlfn.XLOOKUP(D379,products!$A$1:$A$49,products!$C$1:$C$49,,0)</f>
        <v>D</v>
      </c>
      <c r="K379" s="4">
        <f>_xlfn.XLOOKUP(orders!D379,products!$A$1:$A$49,products!$D$1:$D$49,,0)</f>
        <v>0.2</v>
      </c>
      <c r="L379" s="5">
        <f>_xlfn.XLOOKUP(D379,products!$A$1:$A$49,products!$E$1:$E$49,,0)</f>
        <v>2.6849999999999996</v>
      </c>
      <c r="M379" s="5">
        <f>orders!L379*orders!E379</f>
        <v>8.0549999999999997</v>
      </c>
      <c r="N379" t="str" cm="1">
        <f t="array" ref="N379">_xlfn.IFS(I379="Rob","Robusta",I379="Exc","Excelsa",I379="Ara","Arabica",I379="Lib","Liberica",I379="","")</f>
        <v>Robusta</v>
      </c>
      <c r="O379" t="str" cm="1">
        <f t="array" ref="O379">_xlfn.IFS(J379="M","Medium",J379="L","Light",J379="D","Dark",J379="","")</f>
        <v>Dark</v>
      </c>
      <c r="P379" t="str">
        <f>_xlfn.XLOOKUP(Table1[[#This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_xlfn.XLOOKUP(orders!C380,customers!$A$1:$A$1001,customers!$G$1:$G$1001,,0)</f>
        <v>Ireland</v>
      </c>
      <c r="I380" t="str">
        <f>_xlfn.XLOOKUP(D380,products!$A$1:$A$49,products!$B$1:$B$49,,0)</f>
        <v>Ara</v>
      </c>
      <c r="J380" t="str">
        <f>_xlfn.XLOOKUP(D380,products!$A$1:$A$49,products!$C$1:$C$49,,0)</f>
        <v>L</v>
      </c>
      <c r="K380" s="4">
        <f>_xlfn.XLOOKUP(orders!D380,products!$A$1:$A$49,products!$D$1:$D$49,,0)</f>
        <v>0.5</v>
      </c>
      <c r="L380" s="5">
        <f>_xlfn.XLOOKUP(D380,products!$A$1:$A$49,products!$E$1:$E$49,,0)</f>
        <v>7.77</v>
      </c>
      <c r="M380" s="5">
        <f>orders!L380*orders!E380</f>
        <v>23.31</v>
      </c>
      <c r="N380" t="str" cm="1">
        <f t="array" ref="N380">_xlfn.IFS(I380="Rob","Robusta",I380="Exc","Excelsa",I380="Ara","Arabica",I380="Lib","Liberica",I380="","")</f>
        <v>Arabica</v>
      </c>
      <c r="O380" t="str" cm="1">
        <f t="array" ref="O380">_xlfn.IFS(J380="M","Medium",J380="L","Light",J380="D","Dark",J380="","")</f>
        <v>Light</v>
      </c>
      <c r="P380" t="str">
        <f>_xlfn.XLOOKUP(Table1[[#This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_xlfn.XLOOKUP(orders!C381,customers!$A$1:$A$1001,customers!$G$1:$G$1001,,0)</f>
        <v>United Kingdom</v>
      </c>
      <c r="I381" t="str">
        <f>_xlfn.XLOOKUP(D381,products!$A$1:$A$49,products!$B$1:$B$49,,0)</f>
        <v>Rob</v>
      </c>
      <c r="J381" t="str">
        <f>_xlfn.XLOOKUP(D381,products!$A$1:$A$49,products!$C$1:$C$49,,0)</f>
        <v>L</v>
      </c>
      <c r="K381" s="4">
        <f>_xlfn.XLOOKUP(orders!D381,products!$A$1:$A$49,products!$D$1:$D$49,,0)</f>
        <v>0.5</v>
      </c>
      <c r="L381" s="5">
        <f>_xlfn.XLOOKUP(D381,products!$A$1:$A$49,products!$E$1:$E$49,,0)</f>
        <v>7.169999999999999</v>
      </c>
      <c r="M381" s="5">
        <f>orders!L381*orders!E381</f>
        <v>43.019999999999996</v>
      </c>
      <c r="N381" t="str" cm="1">
        <f t="array" ref="N381">_xlfn.IFS(I381="Rob","Robusta",I381="Exc","Excelsa",I381="Ara","Arabica",I381="Lib","Liberica",I381="","")</f>
        <v>Robusta</v>
      </c>
      <c r="O381" t="str" cm="1">
        <f t="array" ref="O381">_xlfn.IFS(J381="M","Medium",J381="L","Light",J381="D","Dark",J381="","")</f>
        <v>Light</v>
      </c>
      <c r="P381" t="str">
        <f>_xlfn.XLOOKUP(Table1[[#This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_xlfn.XLOOKUP(orders!C382,customers!$A$1:$A$1001,customers!$G$1:$G$1001,,0)</f>
        <v>United States</v>
      </c>
      <c r="I382" t="str">
        <f>_xlfn.XLOOKUP(D382,products!$A$1:$A$49,products!$B$1:$B$49,,0)</f>
        <v>Lib</v>
      </c>
      <c r="J382" t="str">
        <f>_xlfn.XLOOKUP(D382,products!$A$1:$A$49,products!$C$1:$C$49,,0)</f>
        <v>D</v>
      </c>
      <c r="K382" s="4">
        <f>_xlfn.XLOOKUP(orders!D382,products!$A$1:$A$49,products!$D$1:$D$49,,0)</f>
        <v>0.5</v>
      </c>
      <c r="L382" s="5">
        <f>_xlfn.XLOOKUP(D382,products!$A$1:$A$49,products!$E$1:$E$49,,0)</f>
        <v>7.77</v>
      </c>
      <c r="M382" s="5">
        <f>orders!L382*orders!E382</f>
        <v>23.31</v>
      </c>
      <c r="N382" t="str" cm="1">
        <f t="array" ref="N382">_xlfn.IFS(I382="Rob","Robusta",I382="Exc","Excelsa",I382="Ara","Arabica",I382="Lib","Liberica",I382="","")</f>
        <v>Liberica</v>
      </c>
      <c r="O382" t="str" cm="1">
        <f t="array" ref="O382">_xlfn.IFS(J382="M","Medium",J382="L","Light",J382="D","Dark",J382="","")</f>
        <v>Dark</v>
      </c>
      <c r="P382" t="str">
        <f>_xlfn.XLOOKUP(Table1[[#This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_xlfn.XLOOKUP(orders!C383,customers!$A$1:$A$1001,customers!$G$1:$G$1001,,0)</f>
        <v>United States</v>
      </c>
      <c r="I383" t="str">
        <f>_xlfn.XLOOKUP(D383,products!$A$1:$A$49,products!$B$1:$B$49,,0)</f>
        <v>Ara</v>
      </c>
      <c r="J383" t="str">
        <f>_xlfn.XLOOKUP(D383,products!$A$1:$A$49,products!$C$1:$C$49,,0)</f>
        <v>D</v>
      </c>
      <c r="K383" s="4">
        <f>_xlfn.XLOOKUP(orders!D383,products!$A$1:$A$49,products!$D$1:$D$49,,0)</f>
        <v>0.2</v>
      </c>
      <c r="L383" s="5">
        <f>_xlfn.XLOOKUP(D383,products!$A$1:$A$49,products!$E$1:$E$49,,0)</f>
        <v>2.9849999999999999</v>
      </c>
      <c r="M383" s="5">
        <f>orders!L383*orders!E383</f>
        <v>14.924999999999999</v>
      </c>
      <c r="N383" t="str" cm="1">
        <f t="array" ref="N383">_xlfn.IFS(I383="Rob","Robusta",I383="Exc","Excelsa",I383="Ara","Arabica",I383="Lib","Liberica",I383="","")</f>
        <v>Arabica</v>
      </c>
      <c r="O383" t="str" cm="1">
        <f t="array" ref="O383">_xlfn.IFS(J383="M","Medium",J383="L","Light",J383="D","Dark",J383="","")</f>
        <v>Dark</v>
      </c>
      <c r="P383" t="str">
        <f>_xlfn.XLOOKUP(Table1[[#This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_xlfn.XLOOKUP(orders!C384,customers!$A$1:$A$1001,customers!$G$1:$G$1001,,0)</f>
        <v>United States</v>
      </c>
      <c r="I384" t="str">
        <f>_xlfn.XLOOKUP(D384,products!$A$1:$A$49,products!$B$1:$B$49,,0)</f>
        <v>Exc</v>
      </c>
      <c r="J384" t="str">
        <f>_xlfn.XLOOKUP(D384,products!$A$1:$A$49,products!$C$1:$C$49,,0)</f>
        <v>D</v>
      </c>
      <c r="K384" s="4">
        <f>_xlfn.XLOOKUP(orders!D384,products!$A$1:$A$49,products!$D$1:$D$49,,0)</f>
        <v>0.5</v>
      </c>
      <c r="L384" s="5">
        <f>_xlfn.XLOOKUP(D384,products!$A$1:$A$49,products!$E$1:$E$49,,0)</f>
        <v>7.29</v>
      </c>
      <c r="M384" s="5">
        <f>orders!L384*orders!E384</f>
        <v>21.87</v>
      </c>
      <c r="N384" t="str" cm="1">
        <f t="array" ref="N384">_xlfn.IFS(I384="Rob","Robusta",I384="Exc","Excelsa",I384="Ara","Arabica",I384="Lib","Liberica",I384="","")</f>
        <v>Excelsa</v>
      </c>
      <c r="O384" t="str" cm="1">
        <f t="array" ref="O384">_xlfn.IFS(J384="M","Medium",J384="L","Light",J384="D","Dark",J384="","")</f>
        <v>Dark</v>
      </c>
      <c r="P384" t="str">
        <f>_xlfn.XLOOKUP(Table1[[#This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_xlfn.XLOOKUP(orders!C385,customers!$A$1:$A$1001,customers!$G$1:$G$1001,,0)</f>
        <v>United States</v>
      </c>
      <c r="I385" t="str">
        <f>_xlfn.XLOOKUP(D385,products!$A$1:$A$49,products!$B$1:$B$49,,0)</f>
        <v>Exc</v>
      </c>
      <c r="J385" t="str">
        <f>_xlfn.XLOOKUP(D385,products!$A$1:$A$49,products!$C$1:$C$49,,0)</f>
        <v>L</v>
      </c>
      <c r="K385" s="4">
        <f>_xlfn.XLOOKUP(orders!D385,products!$A$1:$A$49,products!$D$1:$D$49,,0)</f>
        <v>0.5</v>
      </c>
      <c r="L385" s="5">
        <f>_xlfn.XLOOKUP(D385,products!$A$1:$A$49,products!$E$1:$E$49,,0)</f>
        <v>8.91</v>
      </c>
      <c r="M385" s="5">
        <f>orders!L385*orders!E385</f>
        <v>53.46</v>
      </c>
      <c r="N385" t="str" cm="1">
        <f t="array" ref="N385">_xlfn.IFS(I385="Rob","Robusta",I385="Exc","Excelsa",I385="Ara","Arabica",I385="Lib","Liberica",I385="","")</f>
        <v>Excelsa</v>
      </c>
      <c r="O385" t="str" cm="1">
        <f t="array" ref="O385">_xlfn.IFS(J385="M","Medium",J385="L","Light",J385="D","Dark",J385="","")</f>
        <v>Light</v>
      </c>
      <c r="P385" t="str">
        <f>_xlfn.XLOOKUP(Table1[[#This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_xlfn.XLOOKUP(orders!C386,customers!$A$1:$A$1001,customers!$G$1:$G$1001,,0)</f>
        <v>United States</v>
      </c>
      <c r="I386" t="str">
        <f>_xlfn.XLOOKUP(D386,products!$A$1:$A$49,products!$B$1:$B$49,,0)</f>
        <v>Ara</v>
      </c>
      <c r="J386" t="str">
        <f>_xlfn.XLOOKUP(D386,products!$A$1:$A$49,products!$C$1:$C$49,,0)</f>
        <v>L</v>
      </c>
      <c r="K386" s="4">
        <f>_xlfn.XLOOKUP(orders!D386,products!$A$1:$A$49,products!$D$1:$D$49,,0)</f>
        <v>2.5</v>
      </c>
      <c r="L386" s="5">
        <f>_xlfn.XLOOKUP(D386,products!$A$1:$A$49,products!$E$1:$E$49,,0)</f>
        <v>29.784999999999997</v>
      </c>
      <c r="M386" s="5">
        <f>orders!L386*orders!E386</f>
        <v>119.13999999999999</v>
      </c>
      <c r="N386" t="str" cm="1">
        <f t="array" ref="N386">_xlfn.IFS(I386="Rob","Robusta",I386="Exc","Excelsa",I386="Ara","Arabica",I386="Lib","Liberica",I386="","")</f>
        <v>Arabica</v>
      </c>
      <c r="O386" t="str" cm="1">
        <f t="array" ref="O386">_xlfn.IFS(J386="M","Medium",J386="L","Light",J386="D","Dark",J386="","")</f>
        <v>Light</v>
      </c>
      <c r="P386" t="str">
        <f>_xlfn.XLOOKUP(Table1[[#This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_xlfn.XLOOKUP(orders!C387,customers!$A$1:$A$1001,customers!$G$1:$G$1001,,0)</f>
        <v>United States</v>
      </c>
      <c r="I387" t="str">
        <f>_xlfn.XLOOKUP(D387,products!$A$1:$A$49,products!$B$1:$B$49,,0)</f>
        <v>Lib</v>
      </c>
      <c r="J387" t="str">
        <f>_xlfn.XLOOKUP(D387,products!$A$1:$A$49,products!$C$1:$C$49,,0)</f>
        <v>M</v>
      </c>
      <c r="K387" s="4">
        <f>_xlfn.XLOOKUP(orders!D387,products!$A$1:$A$49,products!$D$1:$D$49,,0)</f>
        <v>0.5</v>
      </c>
      <c r="L387" s="5">
        <f>_xlfn.XLOOKUP(D387,products!$A$1:$A$49,products!$E$1:$E$49,,0)</f>
        <v>8.73</v>
      </c>
      <c r="M387" s="5">
        <f>orders!L387*orders!E387</f>
        <v>43.650000000000006</v>
      </c>
      <c r="N387" t="str" cm="1">
        <f t="array" ref="N387">_xlfn.IFS(I387="Rob","Robusta",I387="Exc","Excelsa",I387="Ara","Arabica",I387="Lib","Liberica",I387="","")</f>
        <v>Liberica</v>
      </c>
      <c r="O387" t="str" cm="1">
        <f t="array" ref="O387">_xlfn.IFS(J387="M","Medium",J387="L","Light",J387="D","Dark",J387="","")</f>
        <v>Medium</v>
      </c>
      <c r="P387" t="str">
        <f>_xlfn.XLOOKUP(Table1[[#This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_xlfn.XLOOKUP(orders!C388,customers!$A$1:$A$1001,customers!$G$1:$G$1001,,0)</f>
        <v>United States</v>
      </c>
      <c r="I388" t="str">
        <f>_xlfn.XLOOKUP(D388,products!$A$1:$A$49,products!$B$1:$B$49,,0)</f>
        <v>Ara</v>
      </c>
      <c r="J388" t="str">
        <f>_xlfn.XLOOKUP(D388,products!$A$1:$A$49,products!$C$1:$C$49,,0)</f>
        <v>D</v>
      </c>
      <c r="K388" s="4">
        <f>_xlfn.XLOOKUP(orders!D388,products!$A$1:$A$49,products!$D$1:$D$49,,0)</f>
        <v>0.2</v>
      </c>
      <c r="L388" s="5">
        <f>_xlfn.XLOOKUP(D388,products!$A$1:$A$49,products!$E$1:$E$49,,0)</f>
        <v>2.9849999999999999</v>
      </c>
      <c r="M388" s="5">
        <f>orders!L388*orders!E388</f>
        <v>17.91</v>
      </c>
      <c r="N388" t="str" cm="1">
        <f t="array" ref="N388">_xlfn.IFS(I388="Rob","Robusta",I388="Exc","Excelsa",I388="Ara","Arabica",I388="Lib","Liberica",I388="","")</f>
        <v>Arabica</v>
      </c>
      <c r="O388" t="str" cm="1">
        <f t="array" ref="O388">_xlfn.IFS(J388="M","Medium",J388="L","Light",J388="D","Dark",J388="","")</f>
        <v>Dark</v>
      </c>
      <c r="P388" t="str">
        <f>_xlfn.XLOOKUP(Table1[[#This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_xlfn.XLOOKUP(orders!C389,customers!$A$1:$A$1001,customers!$G$1:$G$1001,,0)</f>
        <v>United States</v>
      </c>
      <c r="I389" t="str">
        <f>_xlfn.XLOOKUP(D389,products!$A$1:$A$49,products!$B$1:$B$49,,0)</f>
        <v>Exc</v>
      </c>
      <c r="J389" t="str">
        <f>_xlfn.XLOOKUP(D389,products!$A$1:$A$49,products!$C$1:$C$49,,0)</f>
        <v>L</v>
      </c>
      <c r="K389" s="4">
        <f>_xlfn.XLOOKUP(orders!D389,products!$A$1:$A$49,products!$D$1:$D$49,,0)</f>
        <v>1</v>
      </c>
      <c r="L389" s="5">
        <f>_xlfn.XLOOKUP(D389,products!$A$1:$A$49,products!$E$1:$E$49,,0)</f>
        <v>14.85</v>
      </c>
      <c r="M389" s="5">
        <f>orders!L389*orders!E389</f>
        <v>74.25</v>
      </c>
      <c r="N389" t="str" cm="1">
        <f t="array" ref="N389">_xlfn.IFS(I389="Rob","Robusta",I389="Exc","Excelsa",I389="Ara","Arabica",I389="Lib","Liberica",I389="","")</f>
        <v>Excelsa</v>
      </c>
      <c r="O389" t="str" cm="1">
        <f t="array" ref="O389">_xlfn.IFS(J389="M","Medium",J389="L","Light",J389="D","Dark",J389="","")</f>
        <v>Light</v>
      </c>
      <c r="P389" t="str">
        <f>_xlfn.XLOOKUP(Table1[[#This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_xlfn.XLOOKUP(orders!C390,customers!$A$1:$A$1001,customers!$G$1:$G$1001,,0)</f>
        <v>United States</v>
      </c>
      <c r="I390" t="str">
        <f>_xlfn.XLOOKUP(D390,products!$A$1:$A$49,products!$B$1:$B$49,,0)</f>
        <v>Lib</v>
      </c>
      <c r="J390" t="str">
        <f>_xlfn.XLOOKUP(D390,products!$A$1:$A$49,products!$C$1:$C$49,,0)</f>
        <v>D</v>
      </c>
      <c r="K390" s="4">
        <f>_xlfn.XLOOKUP(orders!D390,products!$A$1:$A$49,products!$D$1:$D$49,,0)</f>
        <v>0.2</v>
      </c>
      <c r="L390" s="5">
        <f>_xlfn.XLOOKUP(D390,products!$A$1:$A$49,products!$E$1:$E$49,,0)</f>
        <v>3.8849999999999998</v>
      </c>
      <c r="M390" s="5">
        <f>orders!L390*orders!E390</f>
        <v>11.654999999999999</v>
      </c>
      <c r="N390" t="str" cm="1">
        <f t="array" ref="N390">_xlfn.IFS(I390="Rob","Robusta",I390="Exc","Excelsa",I390="Ara","Arabica",I390="Lib","Liberica",I390="","")</f>
        <v>Liberica</v>
      </c>
      <c r="O390" t="str" cm="1">
        <f t="array" ref="O390">_xlfn.IFS(J390="M","Medium",J390="L","Light",J390="D","Dark",J390="","")</f>
        <v>Dark</v>
      </c>
      <c r="P390" t="str">
        <f>_xlfn.XLOOKUP(Table1[[#This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_xlfn.XLOOKUP(orders!C391,customers!$A$1:$A$1001,customers!$G$1:$G$1001,,0)</f>
        <v>United States</v>
      </c>
      <c r="I391" t="str">
        <f>_xlfn.XLOOKUP(D391,products!$A$1:$A$49,products!$B$1:$B$49,,0)</f>
        <v>Lib</v>
      </c>
      <c r="J391" t="str">
        <f>_xlfn.XLOOKUP(D391,products!$A$1:$A$49,products!$C$1:$C$49,,0)</f>
        <v>D</v>
      </c>
      <c r="K391" s="4">
        <f>_xlfn.XLOOKUP(orders!D391,products!$A$1:$A$49,products!$D$1:$D$49,,0)</f>
        <v>0.5</v>
      </c>
      <c r="L391" s="5">
        <f>_xlfn.XLOOKUP(D391,products!$A$1:$A$49,products!$E$1:$E$49,,0)</f>
        <v>7.77</v>
      </c>
      <c r="M391" s="5">
        <f>orders!L391*orders!E391</f>
        <v>23.31</v>
      </c>
      <c r="N391" t="str" cm="1">
        <f t="array" ref="N391">_xlfn.IFS(I391="Rob","Robusta",I391="Exc","Excelsa",I391="Ara","Arabica",I391="Lib","Liberica",I391="","")</f>
        <v>Liberica</v>
      </c>
      <c r="O391" t="str" cm="1">
        <f t="array" ref="O391">_xlfn.IFS(J391="M","Medium",J391="L","Light",J391="D","Dark",J391="","")</f>
        <v>Dark</v>
      </c>
      <c r="P391" t="str">
        <f>_xlfn.XLOOKUP(Table1[[#This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_xlfn.XLOOKUP(orders!C392,customers!$A$1:$A$1001,customers!$G$1:$G$1001,,0)</f>
        <v>United States</v>
      </c>
      <c r="I392" t="str">
        <f>_xlfn.XLOOKUP(D392,products!$A$1:$A$49,products!$B$1:$B$49,,0)</f>
        <v>Exc</v>
      </c>
      <c r="J392" t="str">
        <f>_xlfn.XLOOKUP(D392,products!$A$1:$A$49,products!$C$1:$C$49,,0)</f>
        <v>D</v>
      </c>
      <c r="K392" s="4">
        <f>_xlfn.XLOOKUP(orders!D392,products!$A$1:$A$49,products!$D$1:$D$49,,0)</f>
        <v>0.5</v>
      </c>
      <c r="L392" s="5">
        <f>_xlfn.XLOOKUP(D392,products!$A$1:$A$49,products!$E$1:$E$49,,0)</f>
        <v>7.29</v>
      </c>
      <c r="M392" s="5">
        <f>orders!L392*orders!E392</f>
        <v>14.58</v>
      </c>
      <c r="N392" t="str" cm="1">
        <f t="array" ref="N392">_xlfn.IFS(I392="Rob","Robusta",I392="Exc","Excelsa",I392="Ara","Arabica",I392="Lib","Liberica",I392="","")</f>
        <v>Excelsa</v>
      </c>
      <c r="O392" t="str" cm="1">
        <f t="array" ref="O392">_xlfn.IFS(J392="M","Medium",J392="L","Light",J392="D","Dark",J392="","")</f>
        <v>Dark</v>
      </c>
      <c r="P392" t="str">
        <f>_xlfn.XLOOKUP(Table1[[#This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_xlfn.XLOOKUP(orders!C393,customers!$A$1:$A$1001,customers!$G$1:$G$1001,,0)</f>
        <v>United States</v>
      </c>
      <c r="I393" t="str">
        <f>_xlfn.XLOOKUP(D393,products!$A$1:$A$49,products!$B$1:$B$49,,0)</f>
        <v>Ara</v>
      </c>
      <c r="J393" t="str">
        <f>_xlfn.XLOOKUP(D393,products!$A$1:$A$49,products!$C$1:$C$49,,0)</f>
        <v>M</v>
      </c>
      <c r="K393" s="4">
        <f>_xlfn.XLOOKUP(orders!D393,products!$A$1:$A$49,products!$D$1:$D$49,,0)</f>
        <v>0.5</v>
      </c>
      <c r="L393" s="5">
        <f>_xlfn.XLOOKUP(D393,products!$A$1:$A$49,products!$E$1:$E$49,,0)</f>
        <v>6.75</v>
      </c>
      <c r="M393" s="5">
        <f>orders!L393*orders!E393</f>
        <v>13.5</v>
      </c>
      <c r="N393" t="str" cm="1">
        <f t="array" ref="N393">_xlfn.IFS(I393="Rob","Robusta",I393="Exc","Excelsa",I393="Ara","Arabica",I393="Lib","Liberica",I393="","")</f>
        <v>Arabica</v>
      </c>
      <c r="O393" t="str" cm="1">
        <f t="array" ref="O393">_xlfn.IFS(J393="M","Medium",J393="L","Light",J393="D","Dark",J393="","")</f>
        <v>Medium</v>
      </c>
      <c r="P393" t="str">
        <f>_xlfn.XLOOKUP(Table1[[#This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_xlfn.XLOOKUP(orders!C394,customers!$A$1:$A$1001,customers!$G$1:$G$1001,,0)</f>
        <v>United States</v>
      </c>
      <c r="I394" t="str">
        <f>_xlfn.XLOOKUP(D394,products!$A$1:$A$49,products!$B$1:$B$49,,0)</f>
        <v>Exc</v>
      </c>
      <c r="J394" t="str">
        <f>_xlfn.XLOOKUP(D394,products!$A$1:$A$49,products!$C$1:$C$49,,0)</f>
        <v>L</v>
      </c>
      <c r="K394" s="4">
        <f>_xlfn.XLOOKUP(orders!D394,products!$A$1:$A$49,products!$D$1:$D$49,,0)</f>
        <v>1</v>
      </c>
      <c r="L394" s="5">
        <f>_xlfn.XLOOKUP(D394,products!$A$1:$A$49,products!$E$1:$E$49,,0)</f>
        <v>14.85</v>
      </c>
      <c r="M394" s="5">
        <f>orders!L394*orders!E394</f>
        <v>89.1</v>
      </c>
      <c r="N394" t="str" cm="1">
        <f t="array" ref="N394">_xlfn.IFS(I394="Rob","Robusta",I394="Exc","Excelsa",I394="Ara","Arabica",I394="Lib","Liberica",I394="","")</f>
        <v>Excelsa</v>
      </c>
      <c r="O394" t="str" cm="1">
        <f t="array" ref="O394">_xlfn.IFS(J394="M","Medium",J394="L","Light",J394="D","Dark",J394="","")</f>
        <v>Light</v>
      </c>
      <c r="P394" t="str">
        <f>_xlfn.XLOOKUP(Table1[[#This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_xlfn.XLOOKUP(orders!C395,customers!$A$1:$A$1001,customers!$G$1:$G$1001,,0)</f>
        <v>United States</v>
      </c>
      <c r="I395" t="str">
        <f>_xlfn.XLOOKUP(D395,products!$A$1:$A$49,products!$B$1:$B$49,,0)</f>
        <v>Ara</v>
      </c>
      <c r="J395" t="str">
        <f>_xlfn.XLOOKUP(D395,products!$A$1:$A$49,products!$C$1:$C$49,,0)</f>
        <v>L</v>
      </c>
      <c r="K395" s="4">
        <f>_xlfn.XLOOKUP(orders!D395,products!$A$1:$A$49,products!$D$1:$D$49,,0)</f>
        <v>0.2</v>
      </c>
      <c r="L395" s="5">
        <f>_xlfn.XLOOKUP(D395,products!$A$1:$A$49,products!$E$1:$E$49,,0)</f>
        <v>3.8849999999999998</v>
      </c>
      <c r="M395" s="5">
        <f>orders!L395*orders!E395</f>
        <v>3.8849999999999998</v>
      </c>
      <c r="N395" t="str" cm="1">
        <f t="array" ref="N395">_xlfn.IFS(I395="Rob","Robusta",I395="Exc","Excelsa",I395="Ara","Arabica",I395="Lib","Liberica",I395="","")</f>
        <v>Arabica</v>
      </c>
      <c r="O395" t="str" cm="1">
        <f t="array" ref="O395">_xlfn.IFS(J395="M","Medium",J395="L","Light",J395="D","Dark",J395="","")</f>
        <v>Light</v>
      </c>
      <c r="P395" t="str">
        <f>_xlfn.XLOOKUP(Table1[[#This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_xlfn.XLOOKUP(orders!C396,customers!$A$1:$A$1001,customers!$G$1:$G$1001,,0)</f>
        <v>United States</v>
      </c>
      <c r="I396" t="str">
        <f>_xlfn.XLOOKUP(D396,products!$A$1:$A$49,products!$B$1:$B$49,,0)</f>
        <v>Rob</v>
      </c>
      <c r="J396" t="str">
        <f>_xlfn.XLOOKUP(D396,products!$A$1:$A$49,products!$C$1:$C$49,,0)</f>
        <v>L</v>
      </c>
      <c r="K396" s="4">
        <f>_xlfn.XLOOKUP(orders!D396,products!$A$1:$A$49,products!$D$1:$D$49,,0)</f>
        <v>2.5</v>
      </c>
      <c r="L396" s="5">
        <f>_xlfn.XLOOKUP(D396,products!$A$1:$A$49,products!$E$1:$E$49,,0)</f>
        <v>27.484999999999996</v>
      </c>
      <c r="M396" s="5">
        <f>orders!L396*orders!E396</f>
        <v>109.93999999999998</v>
      </c>
      <c r="N396" t="str" cm="1">
        <f t="array" ref="N396">_xlfn.IFS(I396="Rob","Robusta",I396="Exc","Excelsa",I396="Ara","Arabica",I396="Lib","Liberica",I396="","")</f>
        <v>Robusta</v>
      </c>
      <c r="O396" t="str" cm="1">
        <f t="array" ref="O396">_xlfn.IFS(J396="M","Medium",J396="L","Light",J396="D","Dark",J396="","")</f>
        <v>Light</v>
      </c>
      <c r="P396" t="str">
        <f>_xlfn.XLOOKUP(Table1[[#This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_xlfn.XLOOKUP(orders!C397,customers!$A$1:$A$1001,customers!$G$1:$G$1001,,0)</f>
        <v>United States</v>
      </c>
      <c r="I397" t="str">
        <f>_xlfn.XLOOKUP(D397,products!$A$1:$A$49,products!$B$1:$B$49,,0)</f>
        <v>Lib</v>
      </c>
      <c r="J397" t="str">
        <f>_xlfn.XLOOKUP(D397,products!$A$1:$A$49,products!$C$1:$C$49,,0)</f>
        <v>D</v>
      </c>
      <c r="K397" s="4">
        <f>_xlfn.XLOOKUP(orders!D397,products!$A$1:$A$49,products!$D$1:$D$49,,0)</f>
        <v>0.5</v>
      </c>
      <c r="L397" s="5">
        <f>_xlfn.XLOOKUP(D397,products!$A$1:$A$49,products!$E$1:$E$49,,0)</f>
        <v>7.77</v>
      </c>
      <c r="M397" s="5">
        <f>orders!L397*orders!E397</f>
        <v>46.62</v>
      </c>
      <c r="N397" t="str" cm="1">
        <f t="array" ref="N397">_xlfn.IFS(I397="Rob","Robusta",I397="Exc","Excelsa",I397="Ara","Arabica",I397="Lib","Liberica",I397="","")</f>
        <v>Liberica</v>
      </c>
      <c r="O397" t="str" cm="1">
        <f t="array" ref="O397">_xlfn.IFS(J397="M","Medium",J397="L","Light",J397="D","Dark",J397="","")</f>
        <v>Dark</v>
      </c>
      <c r="P397" t="str">
        <f>_xlfn.XLOOKUP(Table1[[#This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_xlfn.XLOOKUP(orders!C398,customers!$A$1:$A$1001,customers!$G$1:$G$1001,,0)</f>
        <v>United States</v>
      </c>
      <c r="I398" t="str">
        <f>_xlfn.XLOOKUP(D398,products!$A$1:$A$49,products!$B$1:$B$49,,0)</f>
        <v>Ara</v>
      </c>
      <c r="J398" t="str">
        <f>_xlfn.XLOOKUP(D398,products!$A$1:$A$49,products!$C$1:$C$49,,0)</f>
        <v>L</v>
      </c>
      <c r="K398" s="4">
        <f>_xlfn.XLOOKUP(orders!D398,products!$A$1:$A$49,products!$D$1:$D$49,,0)</f>
        <v>0.5</v>
      </c>
      <c r="L398" s="5">
        <f>_xlfn.XLOOKUP(D398,products!$A$1:$A$49,products!$E$1:$E$49,,0)</f>
        <v>7.77</v>
      </c>
      <c r="M398" s="5">
        <f>orders!L398*orders!E398</f>
        <v>38.849999999999994</v>
      </c>
      <c r="N398" t="str" cm="1">
        <f t="array" ref="N398">_xlfn.IFS(I398="Rob","Robusta",I398="Exc","Excelsa",I398="Ara","Arabica",I398="Lib","Liberica",I398="","")</f>
        <v>Arabica</v>
      </c>
      <c r="O398" t="str" cm="1">
        <f t="array" ref="O398">_xlfn.IFS(J398="M","Medium",J398="L","Light",J398="D","Dark",J398="","")</f>
        <v>Light</v>
      </c>
      <c r="P398" t="str">
        <f>_xlfn.XLOOKUP(Table1[[#This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_xlfn.XLOOKUP(orders!C399,customers!$A$1:$A$1001,customers!$G$1:$G$1001,,0)</f>
        <v>United States</v>
      </c>
      <c r="I399" t="str">
        <f>_xlfn.XLOOKUP(D399,products!$A$1:$A$49,products!$B$1:$B$49,,0)</f>
        <v>Lib</v>
      </c>
      <c r="J399" t="str">
        <f>_xlfn.XLOOKUP(D399,products!$A$1:$A$49,products!$C$1:$C$49,,0)</f>
        <v>D</v>
      </c>
      <c r="K399" s="4">
        <f>_xlfn.XLOOKUP(orders!D399,products!$A$1:$A$49,products!$D$1:$D$49,,0)</f>
        <v>0.5</v>
      </c>
      <c r="L399" s="5">
        <f>_xlfn.XLOOKUP(D399,products!$A$1:$A$49,products!$E$1:$E$49,,0)</f>
        <v>7.77</v>
      </c>
      <c r="M399" s="5">
        <f>orders!L399*orders!E399</f>
        <v>31.08</v>
      </c>
      <c r="N399" t="str" cm="1">
        <f t="array" ref="N399">_xlfn.IFS(I399="Rob","Robusta",I399="Exc","Excelsa",I399="Ara","Arabica",I399="Lib","Liberica",I399="","")</f>
        <v>Liberica</v>
      </c>
      <c r="O399" t="str" cm="1">
        <f t="array" ref="O399">_xlfn.IFS(J399="M","Medium",J399="L","Light",J399="D","Dark",J399="","")</f>
        <v>Dark</v>
      </c>
      <c r="P399" t="str">
        <f>_xlfn.XLOOKUP(Table1[[#This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_xlfn.XLOOKUP(orders!C400,customers!$A$1:$A$1001,customers!$G$1:$G$1001,,0)</f>
        <v>United States</v>
      </c>
      <c r="I400" t="str">
        <f>_xlfn.XLOOKUP(D400,products!$A$1:$A$49,products!$B$1:$B$49,,0)</f>
        <v>Ara</v>
      </c>
      <c r="J400" t="str">
        <f>_xlfn.XLOOKUP(D400,products!$A$1:$A$49,products!$C$1:$C$49,,0)</f>
        <v>D</v>
      </c>
      <c r="K400" s="4">
        <f>_xlfn.XLOOKUP(orders!D400,products!$A$1:$A$49,products!$D$1:$D$49,,0)</f>
        <v>0.2</v>
      </c>
      <c r="L400" s="5">
        <f>_xlfn.XLOOKUP(D400,products!$A$1:$A$49,products!$E$1:$E$49,,0)</f>
        <v>2.9849999999999999</v>
      </c>
      <c r="M400" s="5">
        <f>orders!L400*orders!E400</f>
        <v>17.91</v>
      </c>
      <c r="N400" t="str" cm="1">
        <f t="array" ref="N400">_xlfn.IFS(I400="Rob","Robusta",I400="Exc","Excelsa",I400="Ara","Arabica",I400="Lib","Liberica",I400="","")</f>
        <v>Arabica</v>
      </c>
      <c r="O400" t="str" cm="1">
        <f t="array" ref="O400">_xlfn.IFS(J400="M","Medium",J400="L","Light",J400="D","Dark",J400="","")</f>
        <v>Dark</v>
      </c>
      <c r="P400" t="str">
        <f>_xlfn.XLOOKUP(Table1[[#This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_xlfn.XLOOKUP(orders!C401,customers!$A$1:$A$1001,customers!$G$1:$G$1001,,0)</f>
        <v>United Kingdom</v>
      </c>
      <c r="I401" t="str">
        <f>_xlfn.XLOOKUP(D401,products!$A$1:$A$49,products!$B$1:$B$49,,0)</f>
        <v>Exc</v>
      </c>
      <c r="J401" t="str">
        <f>_xlfn.XLOOKUP(D401,products!$A$1:$A$49,products!$C$1:$C$49,,0)</f>
        <v>D</v>
      </c>
      <c r="K401" s="4">
        <f>_xlfn.XLOOKUP(orders!D401,products!$A$1:$A$49,products!$D$1:$D$49,,0)</f>
        <v>2.5</v>
      </c>
      <c r="L401" s="5">
        <f>_xlfn.XLOOKUP(D401,products!$A$1:$A$49,products!$E$1:$E$49,,0)</f>
        <v>27.945</v>
      </c>
      <c r="M401" s="5">
        <f>orders!L401*orders!E401</f>
        <v>167.67000000000002</v>
      </c>
      <c r="N401" t="str" cm="1">
        <f t="array" ref="N401">_xlfn.IFS(I401="Rob","Robusta",I401="Exc","Excelsa",I401="Ara","Arabica",I401="Lib","Liberica",I401="","")</f>
        <v>Excelsa</v>
      </c>
      <c r="O401" t="str" cm="1">
        <f t="array" ref="O401">_xlfn.IFS(J401="M","Medium",J401="L","Light",J401="D","Dark",J401="","")</f>
        <v>Dark</v>
      </c>
      <c r="P401" t="str">
        <f>_xlfn.XLOOKUP(Table1[[#This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_xlfn.XLOOKUP(orders!C402,customers!$A$1:$A$1001,customers!$G$1:$G$1001,,0)</f>
        <v>United States</v>
      </c>
      <c r="I402" t="str">
        <f>_xlfn.XLOOKUP(D402,products!$A$1:$A$49,products!$B$1:$B$49,,0)</f>
        <v>Lib</v>
      </c>
      <c r="J402" t="str">
        <f>_xlfn.XLOOKUP(D402,products!$A$1:$A$49,products!$C$1:$C$49,,0)</f>
        <v>L</v>
      </c>
      <c r="K402" s="4">
        <f>_xlfn.XLOOKUP(orders!D402,products!$A$1:$A$49,products!$D$1:$D$49,,0)</f>
        <v>1</v>
      </c>
      <c r="L402" s="5">
        <f>_xlfn.XLOOKUP(D402,products!$A$1:$A$49,products!$E$1:$E$49,,0)</f>
        <v>15.85</v>
      </c>
      <c r="M402" s="5">
        <f>orders!L402*orders!E402</f>
        <v>63.4</v>
      </c>
      <c r="N402" t="str" cm="1">
        <f t="array" ref="N402">_xlfn.IFS(I402="Rob","Robusta",I402="Exc","Excelsa",I402="Ara","Arabica",I402="Lib","Liberica",I402="","")</f>
        <v>Liberica</v>
      </c>
      <c r="O402" t="str" cm="1">
        <f t="array" ref="O402">_xlfn.IFS(J402="M","Medium",J402="L","Light",J402="D","Dark",J402="","")</f>
        <v>Light</v>
      </c>
      <c r="P402" t="str">
        <f>_xlfn.XLOOKUP(Table1[[#This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_xlfn.XLOOKUP(orders!C403,customers!$A$1:$A$1001,customers!$G$1:$G$1001,,0)</f>
        <v>United States</v>
      </c>
      <c r="I403" t="str">
        <f>_xlfn.XLOOKUP(D403,products!$A$1:$A$49,products!$B$1:$B$49,,0)</f>
        <v>Lib</v>
      </c>
      <c r="J403" t="str">
        <f>_xlfn.XLOOKUP(D403,products!$A$1:$A$49,products!$C$1:$C$49,,0)</f>
        <v>M</v>
      </c>
      <c r="K403" s="4">
        <f>_xlfn.XLOOKUP(orders!D403,products!$A$1:$A$49,products!$D$1:$D$49,,0)</f>
        <v>0.2</v>
      </c>
      <c r="L403" s="5">
        <f>_xlfn.XLOOKUP(D403,products!$A$1:$A$49,products!$E$1:$E$49,,0)</f>
        <v>4.3650000000000002</v>
      </c>
      <c r="M403" s="5">
        <f>orders!L403*orders!E403</f>
        <v>8.73</v>
      </c>
      <c r="N403" t="str" cm="1">
        <f t="array" ref="N403">_xlfn.IFS(I403="Rob","Robusta",I403="Exc","Excelsa",I403="Ara","Arabica",I403="Lib","Liberica",I403="","")</f>
        <v>Liberica</v>
      </c>
      <c r="O403" t="str" cm="1">
        <f t="array" ref="O403">_xlfn.IFS(J403="M","Medium",J403="L","Light",J403="D","Dark",J403="","")</f>
        <v>Medium</v>
      </c>
      <c r="P403" t="str">
        <f>_xlfn.XLOOKUP(Table1[[#This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_xlfn.XLOOKUP(orders!C404,customers!$A$1:$A$1001,customers!$G$1:$G$1001,,0)</f>
        <v>United States</v>
      </c>
      <c r="I404" t="str">
        <f>_xlfn.XLOOKUP(D404,products!$A$1:$A$49,products!$B$1:$B$49,,0)</f>
        <v>Rob</v>
      </c>
      <c r="J404" t="str">
        <f>_xlfn.XLOOKUP(D404,products!$A$1:$A$49,products!$C$1:$C$49,,0)</f>
        <v>D</v>
      </c>
      <c r="K404" s="4">
        <f>_xlfn.XLOOKUP(orders!D404,products!$A$1:$A$49,products!$D$1:$D$49,,0)</f>
        <v>1</v>
      </c>
      <c r="L404" s="5">
        <f>_xlfn.XLOOKUP(D404,products!$A$1:$A$49,products!$E$1:$E$49,,0)</f>
        <v>8.9499999999999993</v>
      </c>
      <c r="M404" s="5">
        <f>orders!L404*orders!E404</f>
        <v>26.849999999999998</v>
      </c>
      <c r="N404" t="str" cm="1">
        <f t="array" ref="N404">_xlfn.IFS(I404="Rob","Robusta",I404="Exc","Excelsa",I404="Ara","Arabica",I404="Lib","Liberica",I404="","")</f>
        <v>Robusta</v>
      </c>
      <c r="O404" t="str" cm="1">
        <f t="array" ref="O404">_xlfn.IFS(J404="M","Medium",J404="L","Light",J404="D","Dark",J404="","")</f>
        <v>Dark</v>
      </c>
      <c r="P404" t="str">
        <f>_xlfn.XLOOKUP(Table1[[#This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_xlfn.XLOOKUP(orders!C405,customers!$A$1:$A$1001,customers!$G$1:$G$1001,,0)</f>
        <v>United States</v>
      </c>
      <c r="I405" t="str">
        <f>_xlfn.XLOOKUP(D405,products!$A$1:$A$49,products!$B$1:$B$49,,0)</f>
        <v>Lib</v>
      </c>
      <c r="J405" t="str">
        <f>_xlfn.XLOOKUP(D405,products!$A$1:$A$49,products!$C$1:$C$49,,0)</f>
        <v>L</v>
      </c>
      <c r="K405" s="4">
        <f>_xlfn.XLOOKUP(orders!D405,products!$A$1:$A$49,products!$D$1:$D$49,,0)</f>
        <v>0.2</v>
      </c>
      <c r="L405" s="5">
        <f>_xlfn.XLOOKUP(D405,products!$A$1:$A$49,products!$E$1:$E$49,,0)</f>
        <v>4.7549999999999999</v>
      </c>
      <c r="M405" s="5">
        <f>orders!L405*orders!E405</f>
        <v>9.51</v>
      </c>
      <c r="N405" t="str" cm="1">
        <f t="array" ref="N405">_xlfn.IFS(I405="Rob","Robusta",I405="Exc","Excelsa",I405="Ara","Arabica",I405="Lib","Liberica",I405="","")</f>
        <v>Liberica</v>
      </c>
      <c r="O405" t="str" cm="1">
        <f t="array" ref="O405">_xlfn.IFS(J405="M","Medium",J405="L","Light",J405="D","Dark",J405="","")</f>
        <v>Light</v>
      </c>
      <c r="P405" t="str">
        <f>_xlfn.XLOOKUP(Table1[[#This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_xlfn.XLOOKUP(orders!C406,customers!$A$1:$A$1001,customers!$G$1:$G$1001,,0)</f>
        <v>Ireland</v>
      </c>
      <c r="I406" t="str">
        <f>_xlfn.XLOOKUP(D406,products!$A$1:$A$49,products!$B$1:$B$49,,0)</f>
        <v>Ara</v>
      </c>
      <c r="J406" t="str">
        <f>_xlfn.XLOOKUP(D406,products!$A$1:$A$49,products!$C$1:$C$49,,0)</f>
        <v>D</v>
      </c>
      <c r="K406" s="4">
        <f>_xlfn.XLOOKUP(orders!D406,products!$A$1:$A$49,products!$D$1:$D$49,,0)</f>
        <v>1</v>
      </c>
      <c r="L406" s="5">
        <f>_xlfn.XLOOKUP(D406,products!$A$1:$A$49,products!$E$1:$E$49,,0)</f>
        <v>9.9499999999999993</v>
      </c>
      <c r="M406" s="5">
        <f>orders!L406*orders!E406</f>
        <v>39.799999999999997</v>
      </c>
      <c r="N406" t="str" cm="1">
        <f t="array" ref="N406">_xlfn.IFS(I406="Rob","Robusta",I406="Exc","Excelsa",I406="Ara","Arabica",I406="Lib","Liberica",I406="","")</f>
        <v>Arabica</v>
      </c>
      <c r="O406" t="str" cm="1">
        <f t="array" ref="O406">_xlfn.IFS(J406="M","Medium",J406="L","Light",J406="D","Dark",J406="","")</f>
        <v>Dark</v>
      </c>
      <c r="P406" t="str">
        <f>_xlfn.XLOOKUP(Table1[[#This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_xlfn.XLOOKUP(orders!C407,customers!$A$1:$A$1001,customers!$G$1:$G$1001,,0)</f>
        <v>United States</v>
      </c>
      <c r="I407" t="str">
        <f>_xlfn.XLOOKUP(D407,products!$A$1:$A$49,products!$B$1:$B$49,,0)</f>
        <v>Exc</v>
      </c>
      <c r="J407" t="str">
        <f>_xlfn.XLOOKUP(D407,products!$A$1:$A$49,products!$C$1:$C$49,,0)</f>
        <v>M</v>
      </c>
      <c r="K407" s="4">
        <f>_xlfn.XLOOKUP(orders!D407,products!$A$1:$A$49,products!$D$1:$D$49,,0)</f>
        <v>0.5</v>
      </c>
      <c r="L407" s="5">
        <f>_xlfn.XLOOKUP(D407,products!$A$1:$A$49,products!$E$1:$E$49,,0)</f>
        <v>8.25</v>
      </c>
      <c r="M407" s="5">
        <f>orders!L407*orders!E407</f>
        <v>24.75</v>
      </c>
      <c r="N407" t="str" cm="1">
        <f t="array" ref="N407">_xlfn.IFS(I407="Rob","Robusta",I407="Exc","Excelsa",I407="Ara","Arabica",I407="Lib","Liberica",I407="","")</f>
        <v>Excelsa</v>
      </c>
      <c r="O407" t="str" cm="1">
        <f t="array" ref="O407">_xlfn.IFS(J407="M","Medium",J407="L","Light",J407="D","Dark",J407="","")</f>
        <v>Medium</v>
      </c>
      <c r="P407" t="str">
        <f>_xlfn.XLOOKUP(Table1[[#This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_xlfn.XLOOKUP(orders!C408,customers!$A$1:$A$1001,customers!$G$1:$G$1001,,0)</f>
        <v>United States</v>
      </c>
      <c r="I408" t="str">
        <f>_xlfn.XLOOKUP(D408,products!$A$1:$A$49,products!$B$1:$B$49,,0)</f>
        <v>Exc</v>
      </c>
      <c r="J408" t="str">
        <f>_xlfn.XLOOKUP(D408,products!$A$1:$A$49,products!$C$1:$C$49,,0)</f>
        <v>M</v>
      </c>
      <c r="K408" s="4">
        <f>_xlfn.XLOOKUP(orders!D408,products!$A$1:$A$49,products!$D$1:$D$49,,0)</f>
        <v>1</v>
      </c>
      <c r="L408" s="5">
        <f>_xlfn.XLOOKUP(D408,products!$A$1:$A$49,products!$E$1:$E$49,,0)</f>
        <v>13.75</v>
      </c>
      <c r="M408" s="5">
        <f>orders!L408*orders!E408</f>
        <v>68.75</v>
      </c>
      <c r="N408" t="str" cm="1">
        <f t="array" ref="N408">_xlfn.IFS(I408="Rob","Robusta",I408="Exc","Excelsa",I408="Ara","Arabica",I408="Lib","Liberica",I408="","")</f>
        <v>Excelsa</v>
      </c>
      <c r="O408" t="str" cm="1">
        <f t="array" ref="O408">_xlfn.IFS(J408="M","Medium",J408="L","Light",J408="D","Dark",J408="","")</f>
        <v>Medium</v>
      </c>
      <c r="P408" t="str">
        <f>_xlfn.XLOOKUP(Table1[[#This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_xlfn.XLOOKUP(orders!C409,customers!$A$1:$A$1001,customers!$G$1:$G$1001,,0)</f>
        <v>Ireland</v>
      </c>
      <c r="I409" t="str">
        <f>_xlfn.XLOOKUP(D409,products!$A$1:$A$49,products!$B$1:$B$49,,0)</f>
        <v>Exc</v>
      </c>
      <c r="J409" t="str">
        <f>_xlfn.XLOOKUP(D409,products!$A$1:$A$49,products!$C$1:$C$49,,0)</f>
        <v>M</v>
      </c>
      <c r="K409" s="4">
        <f>_xlfn.XLOOKUP(orders!D409,products!$A$1:$A$49,products!$D$1:$D$49,,0)</f>
        <v>0.5</v>
      </c>
      <c r="L409" s="5">
        <f>_xlfn.XLOOKUP(D409,products!$A$1:$A$49,products!$E$1:$E$49,,0)</f>
        <v>8.25</v>
      </c>
      <c r="M409" s="5">
        <f>orders!L409*orders!E409</f>
        <v>49.5</v>
      </c>
      <c r="N409" t="str" cm="1">
        <f t="array" ref="N409">_xlfn.IFS(I409="Rob","Robusta",I409="Exc","Excelsa",I409="Ara","Arabica",I409="Lib","Liberica",I409="","")</f>
        <v>Excelsa</v>
      </c>
      <c r="O409" t="str" cm="1">
        <f t="array" ref="O409">_xlfn.IFS(J409="M","Medium",J409="L","Light",J409="D","Dark",J409="","")</f>
        <v>Medium</v>
      </c>
      <c r="P409" t="str">
        <f>_xlfn.XLOOKUP(Table1[[#This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_xlfn.XLOOKUP(orders!C410,customers!$A$1:$A$1001,customers!$G$1:$G$1001,,0)</f>
        <v>United States</v>
      </c>
      <c r="I410" t="str">
        <f>_xlfn.XLOOKUP(D410,products!$A$1:$A$49,products!$B$1:$B$49,,0)</f>
        <v>Ara</v>
      </c>
      <c r="J410" t="str">
        <f>_xlfn.XLOOKUP(D410,products!$A$1:$A$49,products!$C$1:$C$49,,0)</f>
        <v>M</v>
      </c>
      <c r="K410" s="4">
        <f>_xlfn.XLOOKUP(orders!D410,products!$A$1:$A$49,products!$D$1:$D$49,,0)</f>
        <v>2.5</v>
      </c>
      <c r="L410" s="5">
        <f>_xlfn.XLOOKUP(D410,products!$A$1:$A$49,products!$E$1:$E$49,,0)</f>
        <v>25.874999999999996</v>
      </c>
      <c r="M410" s="5">
        <f>orders!L410*orders!E410</f>
        <v>51.749999999999993</v>
      </c>
      <c r="N410" t="str" cm="1">
        <f t="array" ref="N410">_xlfn.IFS(I410="Rob","Robusta",I410="Exc","Excelsa",I410="Ara","Arabica",I410="Lib","Liberica",I410="","")</f>
        <v>Arabica</v>
      </c>
      <c r="O410" t="str" cm="1">
        <f t="array" ref="O410">_xlfn.IFS(J410="M","Medium",J410="L","Light",J410="D","Dark",J410="","")</f>
        <v>Medium</v>
      </c>
      <c r="P410" t="str">
        <f>_xlfn.XLOOKUP(Table1[[#This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_xlfn.XLOOKUP(orders!C411,customers!$A$1:$A$1001,customers!$G$1:$G$1001,,0)</f>
        <v>Ireland</v>
      </c>
      <c r="I411" t="str">
        <f>_xlfn.XLOOKUP(D411,products!$A$1:$A$49,products!$B$1:$B$49,,0)</f>
        <v>Lib</v>
      </c>
      <c r="J411" t="str">
        <f>_xlfn.XLOOKUP(D411,products!$A$1:$A$49,products!$C$1:$C$49,,0)</f>
        <v>L</v>
      </c>
      <c r="K411" s="4">
        <f>_xlfn.XLOOKUP(orders!D411,products!$A$1:$A$49,products!$D$1:$D$49,,0)</f>
        <v>1</v>
      </c>
      <c r="L411" s="5">
        <f>_xlfn.XLOOKUP(D411,products!$A$1:$A$49,products!$E$1:$E$49,,0)</f>
        <v>15.85</v>
      </c>
      <c r="M411" s="5">
        <f>orders!L411*orders!E411</f>
        <v>47.55</v>
      </c>
      <c r="N411" t="str" cm="1">
        <f t="array" ref="N411">_xlfn.IFS(I411="Rob","Robusta",I411="Exc","Excelsa",I411="Ara","Arabica",I411="Lib","Liberica",I411="","")</f>
        <v>Liberica</v>
      </c>
      <c r="O411" t="str" cm="1">
        <f t="array" ref="O411">_xlfn.IFS(J411="M","Medium",J411="L","Light",J411="D","Dark",J411="","")</f>
        <v>Light</v>
      </c>
      <c r="P411" t="str">
        <f>_xlfn.XLOOKUP(Table1[[#This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_xlfn.XLOOKUP(orders!C412,customers!$A$1:$A$1001,customers!$G$1:$G$1001,,0)</f>
        <v>United States</v>
      </c>
      <c r="I412" t="str">
        <f>_xlfn.XLOOKUP(D412,products!$A$1:$A$49,products!$B$1:$B$49,,0)</f>
        <v>Ara</v>
      </c>
      <c r="J412" t="str">
        <f>_xlfn.XLOOKUP(D412,products!$A$1:$A$49,products!$C$1:$C$49,,0)</f>
        <v>L</v>
      </c>
      <c r="K412" s="4">
        <f>_xlfn.XLOOKUP(orders!D412,products!$A$1:$A$49,products!$D$1:$D$49,,0)</f>
        <v>0.2</v>
      </c>
      <c r="L412" s="5">
        <f>_xlfn.XLOOKUP(D412,products!$A$1:$A$49,products!$E$1:$E$49,,0)</f>
        <v>3.8849999999999998</v>
      </c>
      <c r="M412" s="5">
        <f>orders!L412*orders!E412</f>
        <v>15.54</v>
      </c>
      <c r="N412" t="str" cm="1">
        <f t="array" ref="N412">_xlfn.IFS(I412="Rob","Robusta",I412="Exc","Excelsa",I412="Ara","Arabica",I412="Lib","Liberica",I412="","")</f>
        <v>Arabica</v>
      </c>
      <c r="O412" t="str" cm="1">
        <f t="array" ref="O412">_xlfn.IFS(J412="M","Medium",J412="L","Light",J412="D","Dark",J412="","")</f>
        <v>Light</v>
      </c>
      <c r="P412" t="str">
        <f>_xlfn.XLOOKUP(Table1[[#This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_xlfn.XLOOKUP(orders!C413,customers!$A$1:$A$1001,customers!$G$1:$G$1001,,0)</f>
        <v>United States</v>
      </c>
      <c r="I413" t="str">
        <f>_xlfn.XLOOKUP(D413,products!$A$1:$A$49,products!$B$1:$B$49,,0)</f>
        <v>Lib</v>
      </c>
      <c r="J413" t="str">
        <f>_xlfn.XLOOKUP(D413,products!$A$1:$A$49,products!$C$1:$C$49,,0)</f>
        <v>M</v>
      </c>
      <c r="K413" s="4">
        <f>_xlfn.XLOOKUP(orders!D413,products!$A$1:$A$49,products!$D$1:$D$49,,0)</f>
        <v>1</v>
      </c>
      <c r="L413" s="5">
        <f>_xlfn.XLOOKUP(D413,products!$A$1:$A$49,products!$E$1:$E$49,,0)</f>
        <v>14.55</v>
      </c>
      <c r="M413" s="5">
        <f>orders!L413*orders!E413</f>
        <v>87.300000000000011</v>
      </c>
      <c r="N413" t="str" cm="1">
        <f t="array" ref="N413">_xlfn.IFS(I413="Rob","Robusta",I413="Exc","Excelsa",I413="Ara","Arabica",I413="Lib","Liberica",I413="","")</f>
        <v>Liberica</v>
      </c>
      <c r="O413" t="str" cm="1">
        <f t="array" ref="O413">_xlfn.IFS(J413="M","Medium",J413="L","Light",J413="D","Dark",J413="","")</f>
        <v>Medium</v>
      </c>
      <c r="P413" t="str">
        <f>_xlfn.XLOOKUP(Table1[[#This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_xlfn.XLOOKUP(orders!C414,customers!$A$1:$A$1001,customers!$G$1:$G$1001,,0)</f>
        <v>United States</v>
      </c>
      <c r="I414" t="str">
        <f>_xlfn.XLOOKUP(D414,products!$A$1:$A$49,products!$B$1:$B$49,,0)</f>
        <v>Ara</v>
      </c>
      <c r="J414" t="str">
        <f>_xlfn.XLOOKUP(D414,products!$A$1:$A$49,products!$C$1:$C$49,,0)</f>
        <v>M</v>
      </c>
      <c r="K414" s="4">
        <f>_xlfn.XLOOKUP(orders!D414,products!$A$1:$A$49,products!$D$1:$D$49,,0)</f>
        <v>1</v>
      </c>
      <c r="L414" s="5">
        <f>_xlfn.XLOOKUP(D414,products!$A$1:$A$49,products!$E$1:$E$49,,0)</f>
        <v>11.25</v>
      </c>
      <c r="M414" s="5">
        <f>orders!L414*orders!E414</f>
        <v>56.25</v>
      </c>
      <c r="N414" t="str" cm="1">
        <f t="array" ref="N414">_xlfn.IFS(I414="Rob","Robusta",I414="Exc","Excelsa",I414="Ara","Arabica",I414="Lib","Liberica",I414="","")</f>
        <v>Arabica</v>
      </c>
      <c r="O414" t="str" cm="1">
        <f t="array" ref="O414">_xlfn.IFS(J414="M","Medium",J414="L","Light",J414="D","Dark",J414="","")</f>
        <v>Medium</v>
      </c>
      <c r="P414" t="str">
        <f>_xlfn.XLOOKUP(Table1[[#This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_xlfn.XLOOKUP(orders!C415,customers!$A$1:$A$1001,customers!$G$1:$G$1001,,0)</f>
        <v>United States</v>
      </c>
      <c r="I415" t="str">
        <f>_xlfn.XLOOKUP(D415,products!$A$1:$A$49,products!$B$1:$B$49,,0)</f>
        <v>Lib</v>
      </c>
      <c r="J415" t="str">
        <f>_xlfn.XLOOKUP(D415,products!$A$1:$A$49,products!$C$1:$C$49,,0)</f>
        <v>L</v>
      </c>
      <c r="K415" s="4">
        <f>_xlfn.XLOOKUP(orders!D415,products!$A$1:$A$49,products!$D$1:$D$49,,0)</f>
        <v>2.5</v>
      </c>
      <c r="L415" s="5">
        <f>_xlfn.XLOOKUP(D415,products!$A$1:$A$49,products!$E$1:$E$49,,0)</f>
        <v>36.454999999999998</v>
      </c>
      <c r="M415" s="5">
        <f>orders!L415*orders!E415</f>
        <v>36.454999999999998</v>
      </c>
      <c r="N415" t="str" cm="1">
        <f t="array" ref="N415">_xlfn.IFS(I415="Rob","Robusta",I415="Exc","Excelsa",I415="Ara","Arabica",I415="Lib","Liberica",I415="","")</f>
        <v>Liberica</v>
      </c>
      <c r="O415" t="str" cm="1">
        <f t="array" ref="O415">_xlfn.IFS(J415="M","Medium",J415="L","Light",J415="D","Dark",J415="","")</f>
        <v>Light</v>
      </c>
      <c r="P415" t="str">
        <f>_xlfn.XLOOKUP(Table1[[#This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_xlfn.XLOOKUP(orders!C416,customers!$A$1:$A$1001,customers!$G$1:$G$1001,,0)</f>
        <v>United States</v>
      </c>
      <c r="I416" t="str">
        <f>_xlfn.XLOOKUP(D416,products!$A$1:$A$49,products!$B$1:$B$49,,0)</f>
        <v>Rob</v>
      </c>
      <c r="J416" t="str">
        <f>_xlfn.XLOOKUP(D416,products!$A$1:$A$49,products!$C$1:$C$49,,0)</f>
        <v>L</v>
      </c>
      <c r="K416" s="4">
        <f>_xlfn.XLOOKUP(orders!D416,products!$A$1:$A$49,products!$D$1:$D$49,,0)</f>
        <v>0.2</v>
      </c>
      <c r="L416" s="5">
        <f>_xlfn.XLOOKUP(D416,products!$A$1:$A$49,products!$E$1:$E$49,,0)</f>
        <v>3.5849999999999995</v>
      </c>
      <c r="M416" s="5">
        <f>orders!L416*orders!E416</f>
        <v>10.754999999999999</v>
      </c>
      <c r="N416" t="str" cm="1">
        <f t="array" ref="N416">_xlfn.IFS(I416="Rob","Robusta",I416="Exc","Excelsa",I416="Ara","Arabica",I416="Lib","Liberica",I416="","")</f>
        <v>Robusta</v>
      </c>
      <c r="O416" t="str" cm="1">
        <f t="array" ref="O416">_xlfn.IFS(J416="M","Medium",J416="L","Light",J416="D","Dark",J416="","")</f>
        <v>Light</v>
      </c>
      <c r="P416" t="str">
        <f>_xlfn.XLOOKUP(Table1[[#This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_xlfn.XLOOKUP(orders!C417,customers!$A$1:$A$1001,customers!$G$1:$G$1001,,0)</f>
        <v>United States</v>
      </c>
      <c r="I417" t="str">
        <f>_xlfn.XLOOKUP(D417,products!$A$1:$A$49,products!$B$1:$B$49,,0)</f>
        <v>Rob</v>
      </c>
      <c r="J417" t="str">
        <f>_xlfn.XLOOKUP(D417,products!$A$1:$A$49,products!$C$1:$C$49,,0)</f>
        <v>M</v>
      </c>
      <c r="K417" s="4">
        <f>_xlfn.XLOOKUP(orders!D417,products!$A$1:$A$49,products!$D$1:$D$49,,0)</f>
        <v>0.2</v>
      </c>
      <c r="L417" s="5">
        <f>_xlfn.XLOOKUP(D417,products!$A$1:$A$49,products!$E$1:$E$49,,0)</f>
        <v>2.9849999999999999</v>
      </c>
      <c r="M417" s="5">
        <f>orders!L417*orders!E417</f>
        <v>8.9550000000000001</v>
      </c>
      <c r="N417" t="str" cm="1">
        <f t="array" ref="N417">_xlfn.IFS(I417="Rob","Robusta",I417="Exc","Excelsa",I417="Ara","Arabica",I417="Lib","Liberica",I417="","")</f>
        <v>Robusta</v>
      </c>
      <c r="O417" t="str" cm="1">
        <f t="array" ref="O417">_xlfn.IFS(J417="M","Medium",J417="L","Light",J417="D","Dark",J417="","")</f>
        <v>Medium</v>
      </c>
      <c r="P417" t="str">
        <f>_xlfn.XLOOKUP(Table1[[#This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_xlfn.XLOOKUP(orders!C418,customers!$A$1:$A$1001,customers!$G$1:$G$1001,,0)</f>
        <v>United States</v>
      </c>
      <c r="I418" t="str">
        <f>_xlfn.XLOOKUP(D418,products!$A$1:$A$49,products!$B$1:$B$49,,0)</f>
        <v>Ara</v>
      </c>
      <c r="J418" t="str">
        <f>_xlfn.XLOOKUP(D418,products!$A$1:$A$49,products!$C$1:$C$49,,0)</f>
        <v>L</v>
      </c>
      <c r="K418" s="4">
        <f>_xlfn.XLOOKUP(orders!D418,products!$A$1:$A$49,products!$D$1:$D$49,,0)</f>
        <v>0.5</v>
      </c>
      <c r="L418" s="5">
        <f>_xlfn.XLOOKUP(D418,products!$A$1:$A$49,products!$E$1:$E$49,,0)</f>
        <v>7.77</v>
      </c>
      <c r="M418" s="5">
        <f>orders!L418*orders!E418</f>
        <v>23.31</v>
      </c>
      <c r="N418" t="str" cm="1">
        <f t="array" ref="N418">_xlfn.IFS(I418="Rob","Robusta",I418="Exc","Excelsa",I418="Ara","Arabica",I418="Lib","Liberica",I418="","")</f>
        <v>Arabica</v>
      </c>
      <c r="O418" t="str" cm="1">
        <f t="array" ref="O418">_xlfn.IFS(J418="M","Medium",J418="L","Light",J418="D","Dark",J418="","")</f>
        <v>Light</v>
      </c>
      <c r="P418" t="str">
        <f>_xlfn.XLOOKUP(Table1[[#This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_xlfn.XLOOKUP(orders!C419,customers!$A$1:$A$1001,customers!$G$1:$G$1001,,0)</f>
        <v>United States</v>
      </c>
      <c r="I419" t="str">
        <f>_xlfn.XLOOKUP(D419,products!$A$1:$A$49,products!$B$1:$B$49,,0)</f>
        <v>Ara</v>
      </c>
      <c r="J419" t="str">
        <f>_xlfn.XLOOKUP(D419,products!$A$1:$A$49,products!$C$1:$C$49,,0)</f>
        <v>L</v>
      </c>
      <c r="K419" s="4">
        <f>_xlfn.XLOOKUP(orders!D419,products!$A$1:$A$49,products!$D$1:$D$49,,0)</f>
        <v>2.5</v>
      </c>
      <c r="L419" s="5">
        <f>_xlfn.XLOOKUP(D419,products!$A$1:$A$49,products!$E$1:$E$49,,0)</f>
        <v>29.784999999999997</v>
      </c>
      <c r="M419" s="5">
        <f>orders!L419*orders!E419</f>
        <v>29.784999999999997</v>
      </c>
      <c r="N419" t="str" cm="1">
        <f t="array" ref="N419">_xlfn.IFS(I419="Rob","Robusta",I419="Exc","Excelsa",I419="Ara","Arabica",I419="Lib","Liberica",I419="","")</f>
        <v>Arabica</v>
      </c>
      <c r="O419" t="str" cm="1">
        <f t="array" ref="O419">_xlfn.IFS(J419="M","Medium",J419="L","Light",J419="D","Dark",J419="","")</f>
        <v>Light</v>
      </c>
      <c r="P419" t="str">
        <f>_xlfn.XLOOKUP(Table1[[#This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_xlfn.XLOOKUP(orders!C420,customers!$A$1:$A$1001,customers!$G$1:$G$1001,,0)</f>
        <v>United States</v>
      </c>
      <c r="I420" t="str">
        <f>_xlfn.XLOOKUP(D420,products!$A$1:$A$49,products!$B$1:$B$49,,0)</f>
        <v>Ara</v>
      </c>
      <c r="J420" t="str">
        <f>_xlfn.XLOOKUP(D420,products!$A$1:$A$49,products!$C$1:$C$49,,0)</f>
        <v>L</v>
      </c>
      <c r="K420" s="4">
        <f>_xlfn.XLOOKUP(orders!D420,products!$A$1:$A$49,products!$D$1:$D$49,,0)</f>
        <v>2.5</v>
      </c>
      <c r="L420" s="5">
        <f>_xlfn.XLOOKUP(D420,products!$A$1:$A$49,products!$E$1:$E$49,,0)</f>
        <v>29.784999999999997</v>
      </c>
      <c r="M420" s="5">
        <f>orders!L420*orders!E420</f>
        <v>148.92499999999998</v>
      </c>
      <c r="N420" t="str" cm="1">
        <f t="array" ref="N420">_xlfn.IFS(I420="Rob","Robusta",I420="Exc","Excelsa",I420="Ara","Arabica",I420="Lib","Liberica",I420="","")</f>
        <v>Arabica</v>
      </c>
      <c r="O420" t="str" cm="1">
        <f t="array" ref="O420">_xlfn.IFS(J420="M","Medium",J420="L","Light",J420="D","Dark",J420="","")</f>
        <v>Light</v>
      </c>
      <c r="P420" t="str">
        <f>_xlfn.XLOOKUP(Table1[[#This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_xlfn.XLOOKUP(orders!C421,customers!$A$1:$A$1001,customers!$G$1:$G$1001,,0)</f>
        <v>United States</v>
      </c>
      <c r="I421" t="str">
        <f>_xlfn.XLOOKUP(D421,products!$A$1:$A$49,products!$B$1:$B$49,,0)</f>
        <v>Lib</v>
      </c>
      <c r="J421" t="str">
        <f>_xlfn.XLOOKUP(D421,products!$A$1:$A$49,products!$C$1:$C$49,,0)</f>
        <v>M</v>
      </c>
      <c r="K421" s="4">
        <f>_xlfn.XLOOKUP(orders!D421,products!$A$1:$A$49,products!$D$1:$D$49,,0)</f>
        <v>0.5</v>
      </c>
      <c r="L421" s="5">
        <f>_xlfn.XLOOKUP(D421,products!$A$1:$A$49,products!$E$1:$E$49,,0)</f>
        <v>8.73</v>
      </c>
      <c r="M421" s="5">
        <f>orders!L421*orders!E421</f>
        <v>8.73</v>
      </c>
      <c r="N421" t="str" cm="1">
        <f t="array" ref="N421">_xlfn.IFS(I421="Rob","Robusta",I421="Exc","Excelsa",I421="Ara","Arabica",I421="Lib","Liberica",I421="","")</f>
        <v>Liberica</v>
      </c>
      <c r="O421" t="str" cm="1">
        <f t="array" ref="O421">_xlfn.IFS(J421="M","Medium",J421="L","Light",J421="D","Dark",J421="","")</f>
        <v>Medium</v>
      </c>
      <c r="P421" t="str">
        <f>_xlfn.XLOOKUP(Table1[[#This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_xlfn.XLOOKUP(orders!C422,customers!$A$1:$A$1001,customers!$G$1:$G$1001,,0)</f>
        <v>United States</v>
      </c>
      <c r="I422" t="str">
        <f>_xlfn.XLOOKUP(D422,products!$A$1:$A$49,products!$B$1:$B$49,,0)</f>
        <v>Lib</v>
      </c>
      <c r="J422" t="str">
        <f>_xlfn.XLOOKUP(D422,products!$A$1:$A$49,products!$C$1:$C$49,,0)</f>
        <v>D</v>
      </c>
      <c r="K422" s="4">
        <f>_xlfn.XLOOKUP(orders!D422,products!$A$1:$A$49,products!$D$1:$D$49,,0)</f>
        <v>0.5</v>
      </c>
      <c r="L422" s="5">
        <f>_xlfn.XLOOKUP(D422,products!$A$1:$A$49,products!$E$1:$E$49,,0)</f>
        <v>7.77</v>
      </c>
      <c r="M422" s="5">
        <f>orders!L422*orders!E422</f>
        <v>31.08</v>
      </c>
      <c r="N422" t="str" cm="1">
        <f t="array" ref="N422">_xlfn.IFS(I422="Rob","Robusta",I422="Exc","Excelsa",I422="Ara","Arabica",I422="Lib","Liberica",I422="","")</f>
        <v>Liberica</v>
      </c>
      <c r="O422" t="str" cm="1">
        <f t="array" ref="O422">_xlfn.IFS(J422="M","Medium",J422="L","Light",J422="D","Dark",J422="","")</f>
        <v>Dark</v>
      </c>
      <c r="P422" t="str">
        <f>_xlfn.XLOOKUP(Table1[[#This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_xlfn.XLOOKUP(orders!C423,customers!$A$1:$A$1001,customers!$G$1:$G$1001,,0)</f>
        <v>United States</v>
      </c>
      <c r="I423" t="str">
        <f>_xlfn.XLOOKUP(D423,products!$A$1:$A$49,products!$B$1:$B$49,,0)</f>
        <v>Ara</v>
      </c>
      <c r="J423" t="str">
        <f>_xlfn.XLOOKUP(D423,products!$A$1:$A$49,products!$C$1:$C$49,,0)</f>
        <v>D</v>
      </c>
      <c r="K423" s="4">
        <f>_xlfn.XLOOKUP(orders!D423,products!$A$1:$A$49,products!$D$1:$D$49,,0)</f>
        <v>2.5</v>
      </c>
      <c r="L423" s="5">
        <f>_xlfn.XLOOKUP(D423,products!$A$1:$A$49,products!$E$1:$E$49,,0)</f>
        <v>22.884999999999998</v>
      </c>
      <c r="M423" s="5">
        <f>orders!L423*orders!E423</f>
        <v>137.31</v>
      </c>
      <c r="N423" t="str" cm="1">
        <f t="array" ref="N423">_xlfn.IFS(I423="Rob","Robusta",I423="Exc","Excelsa",I423="Ara","Arabica",I423="Lib","Liberica",I423="","")</f>
        <v>Arabica</v>
      </c>
      <c r="O423" t="str" cm="1">
        <f t="array" ref="O423">_xlfn.IFS(J423="M","Medium",J423="L","Light",J423="D","Dark",J423="","")</f>
        <v>Dark</v>
      </c>
      <c r="P423" t="str">
        <f>_xlfn.XLOOKUP(Table1[[#This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_xlfn.XLOOKUP(orders!C424,customers!$A$1:$A$1001,customers!$G$1:$G$1001,,0)</f>
        <v>United States</v>
      </c>
      <c r="I424" t="str">
        <f>_xlfn.XLOOKUP(D424,products!$A$1:$A$49,products!$B$1:$B$49,,0)</f>
        <v>Ara</v>
      </c>
      <c r="J424" t="str">
        <f>_xlfn.XLOOKUP(D424,products!$A$1:$A$49,products!$C$1:$C$49,,0)</f>
        <v>D</v>
      </c>
      <c r="K424" s="4">
        <f>_xlfn.XLOOKUP(orders!D424,products!$A$1:$A$49,products!$D$1:$D$49,,0)</f>
        <v>0.5</v>
      </c>
      <c r="L424" s="5">
        <f>_xlfn.XLOOKUP(D424,products!$A$1:$A$49,products!$E$1:$E$49,,0)</f>
        <v>5.97</v>
      </c>
      <c r="M424" s="5">
        <f>orders!L424*orders!E424</f>
        <v>29.849999999999998</v>
      </c>
      <c r="N424" t="str" cm="1">
        <f t="array" ref="N424">_xlfn.IFS(I424="Rob","Robusta",I424="Exc","Excelsa",I424="Ara","Arabica",I424="Lib","Liberica",I424="","")</f>
        <v>Arabica</v>
      </c>
      <c r="O424" t="str" cm="1">
        <f t="array" ref="O424">_xlfn.IFS(J424="M","Medium",J424="L","Light",J424="D","Dark",J424="","")</f>
        <v>Dark</v>
      </c>
      <c r="P424" t="str">
        <f>_xlfn.XLOOKUP(Table1[[#This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_xlfn.XLOOKUP(orders!C425,customers!$A$1:$A$1001,customers!$G$1:$G$1001,,0)</f>
        <v>United States</v>
      </c>
      <c r="I425" t="str">
        <f>_xlfn.XLOOKUP(D425,products!$A$1:$A$49,products!$B$1:$B$49,,0)</f>
        <v>Rob</v>
      </c>
      <c r="J425" t="str">
        <f>_xlfn.XLOOKUP(D425,products!$A$1:$A$49,products!$C$1:$C$49,,0)</f>
        <v>M</v>
      </c>
      <c r="K425" s="4">
        <f>_xlfn.XLOOKUP(orders!D425,products!$A$1:$A$49,products!$D$1:$D$49,,0)</f>
        <v>0.5</v>
      </c>
      <c r="L425" s="5">
        <f>_xlfn.XLOOKUP(D425,products!$A$1:$A$49,products!$E$1:$E$49,,0)</f>
        <v>5.97</v>
      </c>
      <c r="M425" s="5">
        <f>orders!L425*orders!E425</f>
        <v>17.91</v>
      </c>
      <c r="N425" t="str" cm="1">
        <f t="array" ref="N425">_xlfn.IFS(I425="Rob","Robusta",I425="Exc","Excelsa",I425="Ara","Arabica",I425="Lib","Liberica",I425="","")</f>
        <v>Robusta</v>
      </c>
      <c r="O425" t="str" cm="1">
        <f t="array" ref="O425">_xlfn.IFS(J425="M","Medium",J425="L","Light",J425="D","Dark",J425="","")</f>
        <v>Medium</v>
      </c>
      <c r="P425" t="str">
        <f>_xlfn.XLOOKUP(Table1[[#This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_xlfn.XLOOKUP(orders!C426,customers!$A$1:$A$1001,customers!$G$1:$G$1001,,0)</f>
        <v>United States</v>
      </c>
      <c r="I426" t="str">
        <f>_xlfn.XLOOKUP(D426,products!$A$1:$A$49,products!$B$1:$B$49,,0)</f>
        <v>Exc</v>
      </c>
      <c r="J426" t="str">
        <f>_xlfn.XLOOKUP(D426,products!$A$1:$A$49,products!$C$1:$C$49,,0)</f>
        <v>L</v>
      </c>
      <c r="K426" s="4">
        <f>_xlfn.XLOOKUP(orders!D426,products!$A$1:$A$49,products!$D$1:$D$49,,0)</f>
        <v>0.5</v>
      </c>
      <c r="L426" s="5">
        <f>_xlfn.XLOOKUP(D426,products!$A$1:$A$49,products!$E$1:$E$49,,0)</f>
        <v>8.91</v>
      </c>
      <c r="M426" s="5">
        <f>orders!L426*orders!E426</f>
        <v>26.73</v>
      </c>
      <c r="N426" t="str" cm="1">
        <f t="array" ref="N426">_xlfn.IFS(I426="Rob","Robusta",I426="Exc","Excelsa",I426="Ara","Arabica",I426="Lib","Liberica",I426="","")</f>
        <v>Excelsa</v>
      </c>
      <c r="O426" t="str" cm="1">
        <f t="array" ref="O426">_xlfn.IFS(J426="M","Medium",J426="L","Light",J426="D","Dark",J426="","")</f>
        <v>Light</v>
      </c>
      <c r="P426" t="str">
        <f>_xlfn.XLOOKUP(Table1[[#This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_xlfn.XLOOKUP(orders!C427,customers!$A$1:$A$1001,customers!$G$1:$G$1001,,0)</f>
        <v>United States</v>
      </c>
      <c r="I427" t="str">
        <f>_xlfn.XLOOKUP(D427,products!$A$1:$A$49,products!$B$1:$B$49,,0)</f>
        <v>Rob</v>
      </c>
      <c r="J427" t="str">
        <f>_xlfn.XLOOKUP(D427,products!$A$1:$A$49,products!$C$1:$C$49,,0)</f>
        <v>D</v>
      </c>
      <c r="K427" s="4">
        <f>_xlfn.XLOOKUP(orders!D427,products!$A$1:$A$49,products!$D$1:$D$49,,0)</f>
        <v>1</v>
      </c>
      <c r="L427" s="5">
        <f>_xlfn.XLOOKUP(D427,products!$A$1:$A$49,products!$E$1:$E$49,,0)</f>
        <v>8.9499999999999993</v>
      </c>
      <c r="M427" s="5">
        <f>orders!L427*orders!E427</f>
        <v>17.899999999999999</v>
      </c>
      <c r="N427" t="str" cm="1">
        <f t="array" ref="N427">_xlfn.IFS(I427="Rob","Robusta",I427="Exc","Excelsa",I427="Ara","Arabica",I427="Lib","Liberica",I427="","")</f>
        <v>Robusta</v>
      </c>
      <c r="O427" t="str" cm="1">
        <f t="array" ref="O427">_xlfn.IFS(J427="M","Medium",J427="L","Light",J427="D","Dark",J427="","")</f>
        <v>Dark</v>
      </c>
      <c r="P427" t="str">
        <f>_xlfn.XLOOKUP(Table1[[#This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_xlfn.XLOOKUP(orders!C428,customers!$A$1:$A$1001,customers!$G$1:$G$1001,,0)</f>
        <v>Ireland</v>
      </c>
      <c r="I428" t="str">
        <f>_xlfn.XLOOKUP(D428,products!$A$1:$A$49,products!$B$1:$B$49,,0)</f>
        <v>Rob</v>
      </c>
      <c r="J428" t="str">
        <f>_xlfn.XLOOKUP(D428,products!$A$1:$A$49,products!$C$1:$C$49,,0)</f>
        <v>L</v>
      </c>
      <c r="K428" s="4">
        <f>_xlfn.XLOOKUP(orders!D428,products!$A$1:$A$49,products!$D$1:$D$49,,0)</f>
        <v>0.2</v>
      </c>
      <c r="L428" s="5">
        <f>_xlfn.XLOOKUP(D428,products!$A$1:$A$49,products!$E$1:$E$49,,0)</f>
        <v>3.5849999999999995</v>
      </c>
      <c r="M428" s="5">
        <f>orders!L428*orders!E428</f>
        <v>14.339999999999998</v>
      </c>
      <c r="N428" t="str" cm="1">
        <f t="array" ref="N428">_xlfn.IFS(I428="Rob","Robusta",I428="Exc","Excelsa",I428="Ara","Arabica",I428="Lib","Liberica",I428="","")</f>
        <v>Robusta</v>
      </c>
      <c r="O428" t="str" cm="1">
        <f t="array" ref="O428">_xlfn.IFS(J428="M","Medium",J428="L","Light",J428="D","Dark",J428="","")</f>
        <v>Light</v>
      </c>
      <c r="P428" t="str">
        <f>_xlfn.XLOOKUP(Table1[[#This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_xlfn.XLOOKUP(orders!C429,customers!$A$1:$A$1001,customers!$G$1:$G$1001,,0)</f>
        <v>United States</v>
      </c>
      <c r="I429" t="str">
        <f>_xlfn.XLOOKUP(D429,products!$A$1:$A$49,products!$B$1:$B$49,,0)</f>
        <v>Ara</v>
      </c>
      <c r="J429" t="str">
        <f>_xlfn.XLOOKUP(D429,products!$A$1:$A$49,products!$C$1:$C$49,,0)</f>
        <v>M</v>
      </c>
      <c r="K429" s="4">
        <f>_xlfn.XLOOKUP(orders!D429,products!$A$1:$A$49,products!$D$1:$D$49,,0)</f>
        <v>2.5</v>
      </c>
      <c r="L429" s="5">
        <f>_xlfn.XLOOKUP(D429,products!$A$1:$A$49,products!$E$1:$E$49,,0)</f>
        <v>25.874999999999996</v>
      </c>
      <c r="M429" s="5">
        <f>orders!L429*orders!E429</f>
        <v>77.624999999999986</v>
      </c>
      <c r="N429" t="str" cm="1">
        <f t="array" ref="N429">_xlfn.IFS(I429="Rob","Robusta",I429="Exc","Excelsa",I429="Ara","Arabica",I429="Lib","Liberica",I429="","")</f>
        <v>Arabica</v>
      </c>
      <c r="O429" t="str" cm="1">
        <f t="array" ref="O429">_xlfn.IFS(J429="M","Medium",J429="L","Light",J429="D","Dark",J429="","")</f>
        <v>Medium</v>
      </c>
      <c r="P429" t="str">
        <f>_xlfn.XLOOKUP(Table1[[#This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_xlfn.XLOOKUP(orders!C430,customers!$A$1:$A$1001,customers!$G$1:$G$1001,,0)</f>
        <v>United States</v>
      </c>
      <c r="I430" t="str">
        <f>_xlfn.XLOOKUP(D430,products!$A$1:$A$49,products!$B$1:$B$49,,0)</f>
        <v>Rob</v>
      </c>
      <c r="J430" t="str">
        <f>_xlfn.XLOOKUP(D430,products!$A$1:$A$49,products!$C$1:$C$49,,0)</f>
        <v>L</v>
      </c>
      <c r="K430" s="4">
        <f>_xlfn.XLOOKUP(orders!D430,products!$A$1:$A$49,products!$D$1:$D$49,,0)</f>
        <v>1</v>
      </c>
      <c r="L430" s="5">
        <f>_xlfn.XLOOKUP(D430,products!$A$1:$A$49,products!$E$1:$E$49,,0)</f>
        <v>11.95</v>
      </c>
      <c r="M430" s="5">
        <f>orders!L430*orders!E430</f>
        <v>59.75</v>
      </c>
      <c r="N430" t="str" cm="1">
        <f t="array" ref="N430">_xlfn.IFS(I430="Rob","Robusta",I430="Exc","Excelsa",I430="Ara","Arabica",I430="Lib","Liberica",I430="","")</f>
        <v>Robusta</v>
      </c>
      <c r="O430" t="str" cm="1">
        <f t="array" ref="O430">_xlfn.IFS(J430="M","Medium",J430="L","Light",J430="D","Dark",J430="","")</f>
        <v>Light</v>
      </c>
      <c r="P430" t="str">
        <f>_xlfn.XLOOKUP(Table1[[#This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_xlfn.XLOOKUP(orders!C431,customers!$A$1:$A$1001,customers!$G$1:$G$1001,,0)</f>
        <v>United States</v>
      </c>
      <c r="I431" t="str">
        <f>_xlfn.XLOOKUP(D431,products!$A$1:$A$49,products!$B$1:$B$49,,0)</f>
        <v>Ara</v>
      </c>
      <c r="J431" t="str">
        <f>_xlfn.XLOOKUP(D431,products!$A$1:$A$49,products!$C$1:$C$49,,0)</f>
        <v>L</v>
      </c>
      <c r="K431" s="4">
        <f>_xlfn.XLOOKUP(orders!D431,products!$A$1:$A$49,products!$D$1:$D$49,,0)</f>
        <v>1</v>
      </c>
      <c r="L431" s="5">
        <f>_xlfn.XLOOKUP(D431,products!$A$1:$A$49,products!$E$1:$E$49,,0)</f>
        <v>12.95</v>
      </c>
      <c r="M431" s="5">
        <f>orders!L431*orders!E431</f>
        <v>77.699999999999989</v>
      </c>
      <c r="N431" t="str" cm="1">
        <f t="array" ref="N431">_xlfn.IFS(I431="Rob","Robusta",I431="Exc","Excelsa",I431="Ara","Arabica",I431="Lib","Liberica",I431="","")</f>
        <v>Arabica</v>
      </c>
      <c r="O431" t="str" cm="1">
        <f t="array" ref="O431">_xlfn.IFS(J431="M","Medium",J431="L","Light",J431="D","Dark",J431="","")</f>
        <v>Light</v>
      </c>
      <c r="P431" t="str">
        <f>_xlfn.XLOOKUP(Table1[[#This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_xlfn.XLOOKUP(orders!C432,customers!$A$1:$A$1001,customers!$G$1:$G$1001,,0)</f>
        <v>United States</v>
      </c>
      <c r="I432" t="str">
        <f>_xlfn.XLOOKUP(D432,products!$A$1:$A$49,products!$B$1:$B$49,,0)</f>
        <v>Rob</v>
      </c>
      <c r="J432" t="str">
        <f>_xlfn.XLOOKUP(D432,products!$A$1:$A$49,products!$C$1:$C$49,,0)</f>
        <v>D</v>
      </c>
      <c r="K432" s="4">
        <f>_xlfn.XLOOKUP(orders!D432,products!$A$1:$A$49,products!$D$1:$D$49,,0)</f>
        <v>0.2</v>
      </c>
      <c r="L432" s="5">
        <f>_xlfn.XLOOKUP(D432,products!$A$1:$A$49,products!$E$1:$E$49,,0)</f>
        <v>2.6849999999999996</v>
      </c>
      <c r="M432" s="5">
        <f>orders!L432*orders!E432</f>
        <v>5.3699999999999992</v>
      </c>
      <c r="N432" t="str" cm="1">
        <f t="array" ref="N432">_xlfn.IFS(I432="Rob","Robusta",I432="Exc","Excelsa",I432="Ara","Arabica",I432="Lib","Liberica",I432="","")</f>
        <v>Robusta</v>
      </c>
      <c r="O432" t="str" cm="1">
        <f t="array" ref="O432">_xlfn.IFS(J432="M","Medium",J432="L","Light",J432="D","Dark",J432="","")</f>
        <v>Dark</v>
      </c>
      <c r="P432" t="str">
        <f>_xlfn.XLOOKUP(Table1[[#This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_xlfn.XLOOKUP(orders!C433,customers!$A$1:$A$1001,customers!$G$1:$G$1001,,0)</f>
        <v>Ireland</v>
      </c>
      <c r="I433" t="str">
        <f>_xlfn.XLOOKUP(D433,products!$A$1:$A$49,products!$B$1:$B$49,,0)</f>
        <v>Exc</v>
      </c>
      <c r="J433" t="str">
        <f>_xlfn.XLOOKUP(D433,products!$A$1:$A$49,products!$C$1:$C$49,,0)</f>
        <v>D</v>
      </c>
      <c r="K433" s="4">
        <f>_xlfn.XLOOKUP(orders!D433,products!$A$1:$A$49,products!$D$1:$D$49,,0)</f>
        <v>2.5</v>
      </c>
      <c r="L433" s="5">
        <f>_xlfn.XLOOKUP(D433,products!$A$1:$A$49,products!$E$1:$E$49,,0)</f>
        <v>27.945</v>
      </c>
      <c r="M433" s="5">
        <f>orders!L433*orders!E433</f>
        <v>83.835000000000008</v>
      </c>
      <c r="N433" t="str" cm="1">
        <f t="array" ref="N433">_xlfn.IFS(I433="Rob","Robusta",I433="Exc","Excelsa",I433="Ara","Arabica",I433="Lib","Liberica",I433="","")</f>
        <v>Excelsa</v>
      </c>
      <c r="O433" t="str" cm="1">
        <f t="array" ref="O433">_xlfn.IFS(J433="M","Medium",J433="L","Light",J433="D","Dark",J433="","")</f>
        <v>Dark</v>
      </c>
      <c r="P433" t="str">
        <f>_xlfn.XLOOKUP(Table1[[#This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_xlfn.XLOOKUP(orders!C434,customers!$A$1:$A$1001,customers!$G$1:$G$1001,,0)</f>
        <v>United States</v>
      </c>
      <c r="I434" t="str">
        <f>_xlfn.XLOOKUP(D434,products!$A$1:$A$49,products!$B$1:$B$49,,0)</f>
        <v>Ara</v>
      </c>
      <c r="J434" t="str">
        <f>_xlfn.XLOOKUP(D434,products!$A$1:$A$49,products!$C$1:$C$49,,0)</f>
        <v>M</v>
      </c>
      <c r="K434" s="4">
        <f>_xlfn.XLOOKUP(orders!D434,products!$A$1:$A$49,products!$D$1:$D$49,,0)</f>
        <v>1</v>
      </c>
      <c r="L434" s="5">
        <f>_xlfn.XLOOKUP(D434,products!$A$1:$A$49,products!$E$1:$E$49,,0)</f>
        <v>11.25</v>
      </c>
      <c r="M434" s="5">
        <f>orders!L434*orders!E434</f>
        <v>22.5</v>
      </c>
      <c r="N434" t="str" cm="1">
        <f t="array" ref="N434">_xlfn.IFS(I434="Rob","Robusta",I434="Exc","Excelsa",I434="Ara","Arabica",I434="Lib","Liberica",I434="","")</f>
        <v>Arabica</v>
      </c>
      <c r="O434" t="str" cm="1">
        <f t="array" ref="O434">_xlfn.IFS(J434="M","Medium",J434="L","Light",J434="D","Dark",J434="","")</f>
        <v>Medium</v>
      </c>
      <c r="P434" t="str">
        <f>_xlfn.XLOOKUP(Table1[[#This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_xlfn.XLOOKUP(orders!C435,customers!$A$1:$A$1001,customers!$G$1:$G$1001,,0)</f>
        <v>United States</v>
      </c>
      <c r="I435" t="str">
        <f>_xlfn.XLOOKUP(D435,products!$A$1:$A$49,products!$B$1:$B$49,,0)</f>
        <v>Lib</v>
      </c>
      <c r="J435" t="str">
        <f>_xlfn.XLOOKUP(D435,products!$A$1:$A$49,products!$C$1:$C$49,,0)</f>
        <v>M</v>
      </c>
      <c r="K435" s="4">
        <f>_xlfn.XLOOKUP(orders!D435,products!$A$1:$A$49,products!$D$1:$D$49,,0)</f>
        <v>2.5</v>
      </c>
      <c r="L435" s="5">
        <f>_xlfn.XLOOKUP(D435,products!$A$1:$A$49,products!$E$1:$E$49,,0)</f>
        <v>33.464999999999996</v>
      </c>
      <c r="M435" s="5">
        <f>orders!L435*orders!E435</f>
        <v>200.78999999999996</v>
      </c>
      <c r="N435" t="str" cm="1">
        <f t="array" ref="N435">_xlfn.IFS(I435="Rob","Robusta",I435="Exc","Excelsa",I435="Ara","Arabica",I435="Lib","Liberica",I435="","")</f>
        <v>Liberica</v>
      </c>
      <c r="O435" t="str" cm="1">
        <f t="array" ref="O435">_xlfn.IFS(J435="M","Medium",J435="L","Light",J435="D","Dark",J435="","")</f>
        <v>Medium</v>
      </c>
      <c r="P435" t="str">
        <f>_xlfn.XLOOKUP(Table1[[#This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_xlfn.XLOOKUP(orders!C436,customers!$A$1:$A$1001,customers!$G$1:$G$1001,,0)</f>
        <v>United States</v>
      </c>
      <c r="I436" t="str">
        <f>_xlfn.XLOOKUP(D436,products!$A$1:$A$49,products!$B$1:$B$49,,0)</f>
        <v>Ara</v>
      </c>
      <c r="J436" t="str">
        <f>_xlfn.XLOOKUP(D436,products!$A$1:$A$49,products!$C$1:$C$49,,0)</f>
        <v>M</v>
      </c>
      <c r="K436" s="4">
        <f>_xlfn.XLOOKUP(orders!D436,products!$A$1:$A$49,products!$D$1:$D$49,,0)</f>
        <v>1</v>
      </c>
      <c r="L436" s="5">
        <f>_xlfn.XLOOKUP(D436,products!$A$1:$A$49,products!$E$1:$E$49,,0)</f>
        <v>11.25</v>
      </c>
      <c r="M436" s="5">
        <f>orders!L436*orders!E436</f>
        <v>67.5</v>
      </c>
      <c r="N436" t="str" cm="1">
        <f t="array" ref="N436">_xlfn.IFS(I436="Rob","Robusta",I436="Exc","Excelsa",I436="Ara","Arabica",I436="Lib","Liberica",I436="","")</f>
        <v>Arabica</v>
      </c>
      <c r="O436" t="str" cm="1">
        <f t="array" ref="O436">_xlfn.IFS(J436="M","Medium",J436="L","Light",J436="D","Dark",J436="","")</f>
        <v>Medium</v>
      </c>
      <c r="P436" t="str">
        <f>_xlfn.XLOOKUP(Table1[[#This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_xlfn.XLOOKUP(orders!C437,customers!$A$1:$A$1001,customers!$G$1:$G$1001,,0)</f>
        <v>United States</v>
      </c>
      <c r="I437" t="str">
        <f>_xlfn.XLOOKUP(D437,products!$A$1:$A$49,products!$B$1:$B$49,,0)</f>
        <v>Exc</v>
      </c>
      <c r="J437" t="str">
        <f>_xlfn.XLOOKUP(D437,products!$A$1:$A$49,products!$C$1:$C$49,,0)</f>
        <v>M</v>
      </c>
      <c r="K437" s="4">
        <f>_xlfn.XLOOKUP(orders!D437,products!$A$1:$A$49,products!$D$1:$D$49,,0)</f>
        <v>0.5</v>
      </c>
      <c r="L437" s="5">
        <f>_xlfn.XLOOKUP(D437,products!$A$1:$A$49,products!$E$1:$E$49,,0)</f>
        <v>8.25</v>
      </c>
      <c r="M437" s="5">
        <f>orders!L437*orders!E437</f>
        <v>8.25</v>
      </c>
      <c r="N437" t="str" cm="1">
        <f t="array" ref="N437">_xlfn.IFS(I437="Rob","Robusta",I437="Exc","Excelsa",I437="Ara","Arabica",I437="Lib","Liberica",I437="","")</f>
        <v>Excelsa</v>
      </c>
      <c r="O437" t="str" cm="1">
        <f t="array" ref="O437">_xlfn.IFS(J437="M","Medium",J437="L","Light",J437="D","Dark",J437="","")</f>
        <v>Medium</v>
      </c>
      <c r="P437" t="str">
        <f>_xlfn.XLOOKUP(Table1[[#This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_xlfn.XLOOKUP(orders!C438,customers!$A$1:$A$1001,customers!$G$1:$G$1001,,0)</f>
        <v>United States</v>
      </c>
      <c r="I438" t="str">
        <f>_xlfn.XLOOKUP(D438,products!$A$1:$A$49,products!$B$1:$B$49,,0)</f>
        <v>Lib</v>
      </c>
      <c r="J438" t="str">
        <f>_xlfn.XLOOKUP(D438,products!$A$1:$A$49,products!$C$1:$C$49,,0)</f>
        <v>L</v>
      </c>
      <c r="K438" s="4">
        <f>_xlfn.XLOOKUP(orders!D438,products!$A$1:$A$49,products!$D$1:$D$49,,0)</f>
        <v>0.2</v>
      </c>
      <c r="L438" s="5">
        <f>_xlfn.XLOOKUP(D438,products!$A$1:$A$49,products!$E$1:$E$49,,0)</f>
        <v>4.7549999999999999</v>
      </c>
      <c r="M438" s="5">
        <f>orders!L438*orders!E438</f>
        <v>9.51</v>
      </c>
      <c r="N438" t="str" cm="1">
        <f t="array" ref="N438">_xlfn.IFS(I438="Rob","Robusta",I438="Exc","Excelsa",I438="Ara","Arabica",I438="Lib","Liberica",I438="","")</f>
        <v>Liberica</v>
      </c>
      <c r="O438" t="str" cm="1">
        <f t="array" ref="O438">_xlfn.IFS(J438="M","Medium",J438="L","Light",J438="D","Dark",J438="","")</f>
        <v>Light</v>
      </c>
      <c r="P438" t="str">
        <f>_xlfn.XLOOKUP(Table1[[#This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_xlfn.XLOOKUP(orders!C439,customers!$A$1:$A$1001,customers!$G$1:$G$1001,,0)</f>
        <v>United States</v>
      </c>
      <c r="I439" t="str">
        <f>_xlfn.XLOOKUP(D439,products!$A$1:$A$49,products!$B$1:$B$49,,0)</f>
        <v>Lib</v>
      </c>
      <c r="J439" t="str">
        <f>_xlfn.XLOOKUP(D439,products!$A$1:$A$49,products!$C$1:$C$49,,0)</f>
        <v>D</v>
      </c>
      <c r="K439" s="4">
        <f>_xlfn.XLOOKUP(orders!D439,products!$A$1:$A$49,products!$D$1:$D$49,,0)</f>
        <v>2.5</v>
      </c>
      <c r="L439" s="5">
        <f>_xlfn.XLOOKUP(D439,products!$A$1:$A$49,products!$E$1:$E$49,,0)</f>
        <v>29.784999999999997</v>
      </c>
      <c r="M439" s="5">
        <f>orders!L439*orders!E439</f>
        <v>29.784999999999997</v>
      </c>
      <c r="N439" t="str" cm="1">
        <f t="array" ref="N439">_xlfn.IFS(I439="Rob","Robusta",I439="Exc","Excelsa",I439="Ara","Arabica",I439="Lib","Liberica",I439="","")</f>
        <v>Liberica</v>
      </c>
      <c r="O439" t="str" cm="1">
        <f t="array" ref="O439">_xlfn.IFS(J439="M","Medium",J439="L","Light",J439="D","Dark",J439="","")</f>
        <v>Dark</v>
      </c>
      <c r="P439" t="str">
        <f>_xlfn.XLOOKUP(Table1[[#This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_xlfn.XLOOKUP(orders!C440,customers!$A$1:$A$1001,customers!$G$1:$G$1001,,0)</f>
        <v>United States</v>
      </c>
      <c r="I440" t="str">
        <f>_xlfn.XLOOKUP(D440,products!$A$1:$A$49,products!$B$1:$B$49,,0)</f>
        <v>Lib</v>
      </c>
      <c r="J440" t="str">
        <f>_xlfn.XLOOKUP(D440,products!$A$1:$A$49,products!$C$1:$C$49,,0)</f>
        <v>D</v>
      </c>
      <c r="K440" s="4">
        <f>_xlfn.XLOOKUP(orders!D440,products!$A$1:$A$49,products!$D$1:$D$49,,0)</f>
        <v>0.5</v>
      </c>
      <c r="L440" s="5">
        <f>_xlfn.XLOOKUP(D440,products!$A$1:$A$49,products!$E$1:$E$49,,0)</f>
        <v>7.77</v>
      </c>
      <c r="M440" s="5">
        <f>orders!L440*orders!E440</f>
        <v>15.54</v>
      </c>
      <c r="N440" t="str" cm="1">
        <f t="array" ref="N440">_xlfn.IFS(I440="Rob","Robusta",I440="Exc","Excelsa",I440="Ara","Arabica",I440="Lib","Liberica",I440="","")</f>
        <v>Liberica</v>
      </c>
      <c r="O440" t="str" cm="1">
        <f t="array" ref="O440">_xlfn.IFS(J440="M","Medium",J440="L","Light",J440="D","Dark",J440="","")</f>
        <v>Dark</v>
      </c>
      <c r="P440" t="str">
        <f>_xlfn.XLOOKUP(Table1[[#This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_xlfn.XLOOKUP(orders!C441,customers!$A$1:$A$1001,customers!$G$1:$G$1001,,0)</f>
        <v>Ireland</v>
      </c>
      <c r="I441" t="str">
        <f>_xlfn.XLOOKUP(D441,products!$A$1:$A$49,products!$B$1:$B$49,,0)</f>
        <v>Exc</v>
      </c>
      <c r="J441" t="str">
        <f>_xlfn.XLOOKUP(D441,products!$A$1:$A$49,products!$C$1:$C$49,,0)</f>
        <v>L</v>
      </c>
      <c r="K441" s="4">
        <f>_xlfn.XLOOKUP(orders!D441,products!$A$1:$A$49,products!$D$1:$D$49,,0)</f>
        <v>0.5</v>
      </c>
      <c r="L441" s="5">
        <f>_xlfn.XLOOKUP(D441,products!$A$1:$A$49,products!$E$1:$E$49,,0)</f>
        <v>8.91</v>
      </c>
      <c r="M441" s="5">
        <f>orders!L441*orders!E441</f>
        <v>35.64</v>
      </c>
      <c r="N441" t="str" cm="1">
        <f t="array" ref="N441">_xlfn.IFS(I441="Rob","Robusta",I441="Exc","Excelsa",I441="Ara","Arabica",I441="Lib","Liberica",I441="","")</f>
        <v>Excelsa</v>
      </c>
      <c r="O441" t="str" cm="1">
        <f t="array" ref="O441">_xlfn.IFS(J441="M","Medium",J441="L","Light",J441="D","Dark",J441="","")</f>
        <v>Light</v>
      </c>
      <c r="P441" t="str">
        <f>_xlfn.XLOOKUP(Table1[[#This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_xlfn.XLOOKUP(orders!C442,customers!$A$1:$A$1001,customers!$G$1:$G$1001,,0)</f>
        <v>United States</v>
      </c>
      <c r="I442" t="str">
        <f>_xlfn.XLOOKUP(D442,products!$A$1:$A$49,products!$B$1:$B$49,,0)</f>
        <v>Ara</v>
      </c>
      <c r="J442" t="str">
        <f>_xlfn.XLOOKUP(D442,products!$A$1:$A$49,products!$C$1:$C$49,,0)</f>
        <v>M</v>
      </c>
      <c r="K442" s="4">
        <f>_xlfn.XLOOKUP(orders!D442,products!$A$1:$A$49,products!$D$1:$D$49,,0)</f>
        <v>2.5</v>
      </c>
      <c r="L442" s="5">
        <f>_xlfn.XLOOKUP(D442,products!$A$1:$A$49,products!$E$1:$E$49,,0)</f>
        <v>25.874999999999996</v>
      </c>
      <c r="M442" s="5">
        <f>orders!L442*orders!E442</f>
        <v>103.49999999999999</v>
      </c>
      <c r="N442" t="str" cm="1">
        <f t="array" ref="N442">_xlfn.IFS(I442="Rob","Robusta",I442="Exc","Excelsa",I442="Ara","Arabica",I442="Lib","Liberica",I442="","")</f>
        <v>Arabica</v>
      </c>
      <c r="O442" t="str" cm="1">
        <f t="array" ref="O442">_xlfn.IFS(J442="M","Medium",J442="L","Light",J442="D","Dark",J442="","")</f>
        <v>Medium</v>
      </c>
      <c r="P442" t="str">
        <f>_xlfn.XLOOKUP(Table1[[#This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_xlfn.XLOOKUP(orders!C443,customers!$A$1:$A$1001,customers!$G$1:$G$1001,,0)</f>
        <v>Ireland</v>
      </c>
      <c r="I443" t="str">
        <f>_xlfn.XLOOKUP(D443,products!$A$1:$A$49,products!$B$1:$B$49,,0)</f>
        <v>Exc</v>
      </c>
      <c r="J443" t="str">
        <f>_xlfn.XLOOKUP(D443,products!$A$1:$A$49,products!$C$1:$C$49,,0)</f>
        <v>D</v>
      </c>
      <c r="K443" s="4">
        <f>_xlfn.XLOOKUP(orders!D443,products!$A$1:$A$49,products!$D$1:$D$49,,0)</f>
        <v>1</v>
      </c>
      <c r="L443" s="5">
        <f>_xlfn.XLOOKUP(D443,products!$A$1:$A$49,products!$E$1:$E$49,,0)</f>
        <v>12.15</v>
      </c>
      <c r="M443" s="5">
        <f>orders!L443*orders!E443</f>
        <v>36.450000000000003</v>
      </c>
      <c r="N443" t="str" cm="1">
        <f t="array" ref="N443">_xlfn.IFS(I443="Rob","Robusta",I443="Exc","Excelsa",I443="Ara","Arabica",I443="Lib","Liberica",I443="","")</f>
        <v>Excelsa</v>
      </c>
      <c r="O443" t="str" cm="1">
        <f t="array" ref="O443">_xlfn.IFS(J443="M","Medium",J443="L","Light",J443="D","Dark",J443="","")</f>
        <v>Dark</v>
      </c>
      <c r="P443" t="str">
        <f>_xlfn.XLOOKUP(Table1[[#This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_xlfn.XLOOKUP(orders!C444,customers!$A$1:$A$1001,customers!$G$1:$G$1001,,0)</f>
        <v>United States</v>
      </c>
      <c r="I444" t="str">
        <f>_xlfn.XLOOKUP(D444,products!$A$1:$A$49,products!$B$1:$B$49,,0)</f>
        <v>Rob</v>
      </c>
      <c r="J444" t="str">
        <f>_xlfn.XLOOKUP(D444,products!$A$1:$A$49,products!$C$1:$C$49,,0)</f>
        <v>L</v>
      </c>
      <c r="K444" s="4">
        <f>_xlfn.XLOOKUP(orders!D444,products!$A$1:$A$49,products!$D$1:$D$49,,0)</f>
        <v>0.5</v>
      </c>
      <c r="L444" s="5">
        <f>_xlfn.XLOOKUP(D444,products!$A$1:$A$49,products!$E$1:$E$49,,0)</f>
        <v>7.169999999999999</v>
      </c>
      <c r="M444" s="5">
        <f>orders!L444*orders!E444</f>
        <v>35.849999999999994</v>
      </c>
      <c r="N444" t="str" cm="1">
        <f t="array" ref="N444">_xlfn.IFS(I444="Rob","Robusta",I444="Exc","Excelsa",I444="Ara","Arabica",I444="Lib","Liberica",I444="","")</f>
        <v>Robusta</v>
      </c>
      <c r="O444" t="str" cm="1">
        <f t="array" ref="O444">_xlfn.IFS(J444="M","Medium",J444="L","Light",J444="D","Dark",J444="","")</f>
        <v>Light</v>
      </c>
      <c r="P444" t="str">
        <f>_xlfn.XLOOKUP(Table1[[#This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_xlfn.XLOOKUP(orders!C445,customers!$A$1:$A$1001,customers!$G$1:$G$1001,,0)</f>
        <v>Ireland</v>
      </c>
      <c r="I445" t="str">
        <f>_xlfn.XLOOKUP(D445,products!$A$1:$A$49,products!$B$1:$B$49,,0)</f>
        <v>Exc</v>
      </c>
      <c r="J445" t="str">
        <f>_xlfn.XLOOKUP(D445,products!$A$1:$A$49,products!$C$1:$C$49,,0)</f>
        <v>L</v>
      </c>
      <c r="K445" s="4">
        <f>_xlfn.XLOOKUP(orders!D445,products!$A$1:$A$49,products!$D$1:$D$49,,0)</f>
        <v>0.2</v>
      </c>
      <c r="L445" s="5">
        <f>_xlfn.XLOOKUP(D445,products!$A$1:$A$49,products!$E$1:$E$49,,0)</f>
        <v>4.4550000000000001</v>
      </c>
      <c r="M445" s="5">
        <f>orders!L445*orders!E445</f>
        <v>22.274999999999999</v>
      </c>
      <c r="N445" t="str" cm="1">
        <f t="array" ref="N445">_xlfn.IFS(I445="Rob","Robusta",I445="Exc","Excelsa",I445="Ara","Arabica",I445="Lib","Liberica",I445="","")</f>
        <v>Excelsa</v>
      </c>
      <c r="O445" t="str" cm="1">
        <f t="array" ref="O445">_xlfn.IFS(J445="M","Medium",J445="L","Light",J445="D","Dark",J445="","")</f>
        <v>Light</v>
      </c>
      <c r="P445" t="str">
        <f>_xlfn.XLOOKUP(Table1[[#This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_xlfn.XLOOKUP(orders!C446,customers!$A$1:$A$1001,customers!$G$1:$G$1001,,0)</f>
        <v>Ireland</v>
      </c>
      <c r="I446" t="str">
        <f>_xlfn.XLOOKUP(D446,products!$A$1:$A$49,products!$B$1:$B$49,,0)</f>
        <v>Exc</v>
      </c>
      <c r="J446" t="str">
        <f>_xlfn.XLOOKUP(D446,products!$A$1:$A$49,products!$C$1:$C$49,,0)</f>
        <v>M</v>
      </c>
      <c r="K446" s="4">
        <f>_xlfn.XLOOKUP(orders!D446,products!$A$1:$A$49,products!$D$1:$D$49,,0)</f>
        <v>0.2</v>
      </c>
      <c r="L446" s="5">
        <f>_xlfn.XLOOKUP(D446,products!$A$1:$A$49,products!$E$1:$E$49,,0)</f>
        <v>4.125</v>
      </c>
      <c r="M446" s="5">
        <f>orders!L446*orders!E446</f>
        <v>24.75</v>
      </c>
      <c r="N446" t="str" cm="1">
        <f t="array" ref="N446">_xlfn.IFS(I446="Rob","Robusta",I446="Exc","Excelsa",I446="Ara","Arabica",I446="Lib","Liberica",I446="","")</f>
        <v>Excelsa</v>
      </c>
      <c r="O446" t="str" cm="1">
        <f t="array" ref="O446">_xlfn.IFS(J446="M","Medium",J446="L","Light",J446="D","Dark",J446="","")</f>
        <v>Medium</v>
      </c>
      <c r="P446" t="str">
        <f>_xlfn.XLOOKUP(Table1[[#This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_xlfn.XLOOKUP(orders!C447,customers!$A$1:$A$1001,customers!$G$1:$G$1001,,0)</f>
        <v>Ireland</v>
      </c>
      <c r="I447" t="str">
        <f>_xlfn.XLOOKUP(D447,products!$A$1:$A$49,products!$B$1:$B$49,,0)</f>
        <v>Lib</v>
      </c>
      <c r="J447" t="str">
        <f>_xlfn.XLOOKUP(D447,products!$A$1:$A$49,products!$C$1:$C$49,,0)</f>
        <v>M</v>
      </c>
      <c r="K447" s="4">
        <f>_xlfn.XLOOKUP(orders!D447,products!$A$1:$A$49,products!$D$1:$D$49,,0)</f>
        <v>2.5</v>
      </c>
      <c r="L447" s="5">
        <f>_xlfn.XLOOKUP(D447,products!$A$1:$A$49,products!$E$1:$E$49,,0)</f>
        <v>33.464999999999996</v>
      </c>
      <c r="M447" s="5">
        <f>orders!L447*orders!E447</f>
        <v>66.929999999999993</v>
      </c>
      <c r="N447" t="str" cm="1">
        <f t="array" ref="N447">_xlfn.IFS(I447="Rob","Robusta",I447="Exc","Excelsa",I447="Ara","Arabica",I447="Lib","Liberica",I447="","")</f>
        <v>Liberica</v>
      </c>
      <c r="O447" t="str" cm="1">
        <f t="array" ref="O447">_xlfn.IFS(J447="M","Medium",J447="L","Light",J447="D","Dark",J447="","")</f>
        <v>Medium</v>
      </c>
      <c r="P447" t="str">
        <f>_xlfn.XLOOKUP(Table1[[#This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_xlfn.XLOOKUP(orders!C448,customers!$A$1:$A$1001,customers!$G$1:$G$1001,,0)</f>
        <v>United Kingdom</v>
      </c>
      <c r="I448" t="str">
        <f>_xlfn.XLOOKUP(D448,products!$A$1:$A$49,products!$B$1:$B$49,,0)</f>
        <v>Lib</v>
      </c>
      <c r="J448" t="str">
        <f>_xlfn.XLOOKUP(D448,products!$A$1:$A$49,products!$C$1:$C$49,,0)</f>
        <v>M</v>
      </c>
      <c r="K448" s="4">
        <f>_xlfn.XLOOKUP(orders!D448,products!$A$1:$A$49,products!$D$1:$D$49,,0)</f>
        <v>0.5</v>
      </c>
      <c r="L448" s="5">
        <f>_xlfn.XLOOKUP(D448,products!$A$1:$A$49,products!$E$1:$E$49,,0)</f>
        <v>8.73</v>
      </c>
      <c r="M448" s="5">
        <f>orders!L448*orders!E448</f>
        <v>8.73</v>
      </c>
      <c r="N448" t="str" cm="1">
        <f t="array" ref="N448">_xlfn.IFS(I448="Rob","Robusta",I448="Exc","Excelsa",I448="Ara","Arabica",I448="Lib","Liberica",I448="","")</f>
        <v>Liberica</v>
      </c>
      <c r="O448" t="str" cm="1">
        <f t="array" ref="O448">_xlfn.IFS(J448="M","Medium",J448="L","Light",J448="D","Dark",J448="","")</f>
        <v>Medium</v>
      </c>
      <c r="P448" t="str">
        <f>_xlfn.XLOOKUP(Table1[[#This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_xlfn.XLOOKUP(orders!C449,customers!$A$1:$A$1001,customers!$G$1:$G$1001,,0)</f>
        <v>United States</v>
      </c>
      <c r="I449" t="str">
        <f>_xlfn.XLOOKUP(D449,products!$A$1:$A$49,products!$B$1:$B$49,,0)</f>
        <v>Rob</v>
      </c>
      <c r="J449" t="str">
        <f>_xlfn.XLOOKUP(D449,products!$A$1:$A$49,products!$C$1:$C$49,,0)</f>
        <v>M</v>
      </c>
      <c r="K449" s="4">
        <f>_xlfn.XLOOKUP(orders!D449,products!$A$1:$A$49,products!$D$1:$D$49,,0)</f>
        <v>0.5</v>
      </c>
      <c r="L449" s="5">
        <f>_xlfn.XLOOKUP(D449,products!$A$1:$A$49,products!$E$1:$E$49,,0)</f>
        <v>5.97</v>
      </c>
      <c r="M449" s="5">
        <f>orders!L449*orders!E449</f>
        <v>17.91</v>
      </c>
      <c r="N449" t="str" cm="1">
        <f t="array" ref="N449">_xlfn.IFS(I449="Rob","Robusta",I449="Exc","Excelsa",I449="Ara","Arabica",I449="Lib","Liberica",I449="","")</f>
        <v>Robusta</v>
      </c>
      <c r="O449" t="str" cm="1">
        <f t="array" ref="O449">_xlfn.IFS(J449="M","Medium",J449="L","Light",J449="D","Dark",J449="","")</f>
        <v>Medium</v>
      </c>
      <c r="P449" t="str">
        <f>_xlfn.XLOOKUP(Table1[[#This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_xlfn.XLOOKUP(orders!C450,customers!$A$1:$A$1001,customers!$G$1:$G$1001,,0)</f>
        <v>Ireland</v>
      </c>
      <c r="I450" t="str">
        <f>_xlfn.XLOOKUP(D450,products!$A$1:$A$49,products!$B$1:$B$49,,0)</f>
        <v>Rob</v>
      </c>
      <c r="J450" t="str">
        <f>_xlfn.XLOOKUP(D450,products!$A$1:$A$49,products!$C$1:$C$49,,0)</f>
        <v>L</v>
      </c>
      <c r="K450" s="4">
        <f>_xlfn.XLOOKUP(orders!D450,products!$A$1:$A$49,products!$D$1:$D$49,,0)</f>
        <v>0.5</v>
      </c>
      <c r="L450" s="5">
        <f>_xlfn.XLOOKUP(D450,products!$A$1:$A$49,products!$E$1:$E$49,,0)</f>
        <v>7.169999999999999</v>
      </c>
      <c r="M450" s="5">
        <f>orders!L450*orders!E450</f>
        <v>7.169999999999999</v>
      </c>
      <c r="N450" t="str" cm="1">
        <f t="array" ref="N450">_xlfn.IFS(I450="Rob","Robusta",I450="Exc","Excelsa",I450="Ara","Arabica",I450="Lib","Liberica",I450="","")</f>
        <v>Robusta</v>
      </c>
      <c r="O450" t="str" cm="1">
        <f t="array" ref="O450">_xlfn.IFS(J450="M","Medium",J450="L","Light",J450="D","Dark",J450="","")</f>
        <v>Light</v>
      </c>
      <c r="P450" t="str">
        <f>_xlfn.XLOOKUP(Table1[[#This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_xlfn.XLOOKUP(orders!C451,customers!$A$1:$A$1001,customers!$G$1:$G$1001,,0)</f>
        <v>United States</v>
      </c>
      <c r="I451" t="str">
        <f>_xlfn.XLOOKUP(D451,products!$A$1:$A$49,products!$B$1:$B$49,,0)</f>
        <v>Rob</v>
      </c>
      <c r="J451" t="str">
        <f>_xlfn.XLOOKUP(D451,products!$A$1:$A$49,products!$C$1:$C$49,,0)</f>
        <v>D</v>
      </c>
      <c r="K451" s="4">
        <f>_xlfn.XLOOKUP(orders!D451,products!$A$1:$A$49,products!$D$1:$D$49,,0)</f>
        <v>0.2</v>
      </c>
      <c r="L451" s="5">
        <f>_xlfn.XLOOKUP(D451,products!$A$1:$A$49,products!$E$1:$E$49,,0)</f>
        <v>2.6849999999999996</v>
      </c>
      <c r="M451" s="5">
        <f>orders!L451*orders!E451</f>
        <v>5.3699999999999992</v>
      </c>
      <c r="N451" t="str" cm="1">
        <f t="array" ref="N451">_xlfn.IFS(I451="Rob","Robusta",I451="Exc","Excelsa",I451="Ara","Arabica",I451="Lib","Liberica",I451="","")</f>
        <v>Robusta</v>
      </c>
      <c r="O451" t="str" cm="1">
        <f t="array" ref="O451">_xlfn.IFS(J451="M","Medium",J451="L","Light",J451="D","Dark",J451="","")</f>
        <v>Dark</v>
      </c>
      <c r="P451" t="str">
        <f>_xlfn.XLOOKUP(Table1[[#This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_xlfn.XLOOKUP(orders!C452,customers!$A$1:$A$1001,customers!$G$1:$G$1001,,0)</f>
        <v>Ireland</v>
      </c>
      <c r="I452" t="str">
        <f>_xlfn.XLOOKUP(D452,products!$A$1:$A$49,products!$B$1:$B$49,,0)</f>
        <v>Lib</v>
      </c>
      <c r="J452" t="str">
        <f>_xlfn.XLOOKUP(D452,products!$A$1:$A$49,products!$C$1:$C$49,,0)</f>
        <v>L</v>
      </c>
      <c r="K452" s="4">
        <f>_xlfn.XLOOKUP(orders!D452,products!$A$1:$A$49,products!$D$1:$D$49,,0)</f>
        <v>0.2</v>
      </c>
      <c r="L452" s="5">
        <f>_xlfn.XLOOKUP(D452,products!$A$1:$A$49,products!$E$1:$E$49,,0)</f>
        <v>4.7549999999999999</v>
      </c>
      <c r="M452" s="5">
        <f>orders!L452*orders!E452</f>
        <v>23.774999999999999</v>
      </c>
      <c r="N452" t="str" cm="1">
        <f t="array" ref="N452">_xlfn.IFS(I452="Rob","Robusta",I452="Exc","Excelsa",I452="Ara","Arabica",I452="Lib","Liberica",I452="","")</f>
        <v>Liberica</v>
      </c>
      <c r="O452" t="str" cm="1">
        <f t="array" ref="O452">_xlfn.IFS(J452="M","Medium",J452="L","Light",J452="D","Dark",J452="","")</f>
        <v>Light</v>
      </c>
      <c r="P452" t="str">
        <f>_xlfn.XLOOKUP(Table1[[#This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_xlfn.XLOOKUP(orders!C453,customers!$A$1:$A$1001,customers!$G$1:$G$1001,,0)</f>
        <v>United States</v>
      </c>
      <c r="I453" t="str">
        <f>_xlfn.XLOOKUP(D453,products!$A$1:$A$49,products!$B$1:$B$49,,0)</f>
        <v>Rob</v>
      </c>
      <c r="J453" t="str">
        <f>_xlfn.XLOOKUP(D453,products!$A$1:$A$49,products!$C$1:$C$49,,0)</f>
        <v>D</v>
      </c>
      <c r="K453" s="4">
        <f>_xlfn.XLOOKUP(orders!D453,products!$A$1:$A$49,products!$D$1:$D$49,,0)</f>
        <v>2.5</v>
      </c>
      <c r="L453" s="5">
        <f>_xlfn.XLOOKUP(D453,products!$A$1:$A$49,products!$E$1:$E$49,,0)</f>
        <v>20.584999999999997</v>
      </c>
      <c r="M453" s="5">
        <f>orders!L453*orders!E453</f>
        <v>41.169999999999995</v>
      </c>
      <c r="N453" t="str" cm="1">
        <f t="array" ref="N453">_xlfn.IFS(I453="Rob","Robusta",I453="Exc","Excelsa",I453="Ara","Arabica",I453="Lib","Liberica",I453="","")</f>
        <v>Robusta</v>
      </c>
      <c r="O453" t="str" cm="1">
        <f t="array" ref="O453">_xlfn.IFS(J453="M","Medium",J453="L","Light",J453="D","Dark",J453="","")</f>
        <v>Dark</v>
      </c>
      <c r="P453" t="str">
        <f>_xlfn.XLOOKUP(Table1[[#This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_xlfn.XLOOKUP(orders!C454,customers!$A$1:$A$1001,customers!$G$1:$G$1001,,0)</f>
        <v>United States</v>
      </c>
      <c r="I454" t="str">
        <f>_xlfn.XLOOKUP(D454,products!$A$1:$A$49,products!$B$1:$B$49,,0)</f>
        <v>Ara</v>
      </c>
      <c r="J454" t="str">
        <f>_xlfn.XLOOKUP(D454,products!$A$1:$A$49,products!$C$1:$C$49,,0)</f>
        <v>L</v>
      </c>
      <c r="K454" s="4">
        <f>_xlfn.XLOOKUP(orders!D454,products!$A$1:$A$49,products!$D$1:$D$49,,0)</f>
        <v>0.2</v>
      </c>
      <c r="L454" s="5">
        <f>_xlfn.XLOOKUP(D454,products!$A$1:$A$49,products!$E$1:$E$49,,0)</f>
        <v>3.8849999999999998</v>
      </c>
      <c r="M454" s="5">
        <f>orders!L454*orders!E454</f>
        <v>11.654999999999999</v>
      </c>
      <c r="N454" t="str" cm="1">
        <f t="array" ref="N454">_xlfn.IFS(I454="Rob","Robusta",I454="Exc","Excelsa",I454="Ara","Arabica",I454="Lib","Liberica",I454="","")</f>
        <v>Arabica</v>
      </c>
      <c r="O454" t="str" cm="1">
        <f t="array" ref="O454">_xlfn.IFS(J454="M","Medium",J454="L","Light",J454="D","Dark",J454="","")</f>
        <v>Light</v>
      </c>
      <c r="P454" t="str">
        <f>_xlfn.XLOOKUP(Table1[[#This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_xlfn.XLOOKUP(orders!C455,customers!$A$1:$A$1001,customers!$G$1:$G$1001,,0)</f>
        <v>United States</v>
      </c>
      <c r="I455" t="str">
        <f>_xlfn.XLOOKUP(D455,products!$A$1:$A$49,products!$B$1:$B$49,,0)</f>
        <v>Lib</v>
      </c>
      <c r="J455" t="str">
        <f>_xlfn.XLOOKUP(D455,products!$A$1:$A$49,products!$C$1:$C$49,,0)</f>
        <v>L</v>
      </c>
      <c r="K455" s="4">
        <f>_xlfn.XLOOKUP(orders!D455,products!$A$1:$A$49,products!$D$1:$D$49,,0)</f>
        <v>0.5</v>
      </c>
      <c r="L455" s="5">
        <f>_xlfn.XLOOKUP(D455,products!$A$1:$A$49,products!$E$1:$E$49,,0)</f>
        <v>9.51</v>
      </c>
      <c r="M455" s="5">
        <f>orders!L455*orders!E455</f>
        <v>38.04</v>
      </c>
      <c r="N455" t="str" cm="1">
        <f t="array" ref="N455">_xlfn.IFS(I455="Rob","Robusta",I455="Exc","Excelsa",I455="Ara","Arabica",I455="Lib","Liberica",I455="","")</f>
        <v>Liberica</v>
      </c>
      <c r="O455" t="str" cm="1">
        <f t="array" ref="O455">_xlfn.IFS(J455="M","Medium",J455="L","Light",J455="D","Dark",J455="","")</f>
        <v>Light</v>
      </c>
      <c r="P455" t="str">
        <f>_xlfn.XLOOKUP(Table1[[#This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_xlfn.XLOOKUP(orders!C456,customers!$A$1:$A$1001,customers!$G$1:$G$1001,,0)</f>
        <v>Ireland</v>
      </c>
      <c r="I456" t="str">
        <f>_xlfn.XLOOKUP(D456,products!$A$1:$A$49,products!$B$1:$B$49,,0)</f>
        <v>Rob</v>
      </c>
      <c r="J456" t="str">
        <f>_xlfn.XLOOKUP(D456,products!$A$1:$A$49,products!$C$1:$C$49,,0)</f>
        <v>D</v>
      </c>
      <c r="K456" s="4">
        <f>_xlfn.XLOOKUP(orders!D456,products!$A$1:$A$49,products!$D$1:$D$49,,0)</f>
        <v>2.5</v>
      </c>
      <c r="L456" s="5">
        <f>_xlfn.XLOOKUP(D456,products!$A$1:$A$49,products!$E$1:$E$49,,0)</f>
        <v>20.584999999999997</v>
      </c>
      <c r="M456" s="5">
        <f>orders!L456*orders!E456</f>
        <v>82.339999999999989</v>
      </c>
      <c r="N456" t="str" cm="1">
        <f t="array" ref="N456">_xlfn.IFS(I456="Rob","Robusta",I456="Exc","Excelsa",I456="Ara","Arabica",I456="Lib","Liberica",I456="","")</f>
        <v>Robusta</v>
      </c>
      <c r="O456" t="str" cm="1">
        <f t="array" ref="O456">_xlfn.IFS(J456="M","Medium",J456="L","Light",J456="D","Dark",J456="","")</f>
        <v>Dark</v>
      </c>
      <c r="P456" t="str">
        <f>_xlfn.XLOOKUP(Table1[[#This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_xlfn.XLOOKUP(orders!C457,customers!$A$1:$A$1001,customers!$G$1:$G$1001,,0)</f>
        <v>Ireland</v>
      </c>
      <c r="I457" t="str">
        <f>_xlfn.XLOOKUP(D457,products!$A$1:$A$49,products!$B$1:$B$49,,0)</f>
        <v>Lib</v>
      </c>
      <c r="J457" t="str">
        <f>_xlfn.XLOOKUP(D457,products!$A$1:$A$49,products!$C$1:$C$49,,0)</f>
        <v>L</v>
      </c>
      <c r="K457" s="4">
        <f>_xlfn.XLOOKUP(orders!D457,products!$A$1:$A$49,products!$D$1:$D$49,,0)</f>
        <v>0.2</v>
      </c>
      <c r="L457" s="5">
        <f>_xlfn.XLOOKUP(D457,products!$A$1:$A$49,products!$E$1:$E$49,,0)</f>
        <v>4.7549999999999999</v>
      </c>
      <c r="M457" s="5">
        <f>orders!L457*orders!E457</f>
        <v>9.51</v>
      </c>
      <c r="N457" t="str" cm="1">
        <f t="array" ref="N457">_xlfn.IFS(I457="Rob","Robusta",I457="Exc","Excelsa",I457="Ara","Arabica",I457="Lib","Liberica",I457="","")</f>
        <v>Liberica</v>
      </c>
      <c r="O457" t="str" cm="1">
        <f t="array" ref="O457">_xlfn.IFS(J457="M","Medium",J457="L","Light",J457="D","Dark",J457="","")</f>
        <v>Light</v>
      </c>
      <c r="P457" t="str">
        <f>_xlfn.XLOOKUP(Table1[[#This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_xlfn.XLOOKUP(orders!C458,customers!$A$1:$A$1001,customers!$G$1:$G$1001,,0)</f>
        <v>United Kingdom</v>
      </c>
      <c r="I458" t="str">
        <f>_xlfn.XLOOKUP(D458,products!$A$1:$A$49,products!$B$1:$B$49,,0)</f>
        <v>Rob</v>
      </c>
      <c r="J458" t="str">
        <f>_xlfn.XLOOKUP(D458,products!$A$1:$A$49,products!$C$1:$C$49,,0)</f>
        <v>D</v>
      </c>
      <c r="K458" s="4">
        <f>_xlfn.XLOOKUP(orders!D458,products!$A$1:$A$49,products!$D$1:$D$49,,0)</f>
        <v>2.5</v>
      </c>
      <c r="L458" s="5">
        <f>_xlfn.XLOOKUP(D458,products!$A$1:$A$49,products!$E$1:$E$49,,0)</f>
        <v>20.584999999999997</v>
      </c>
      <c r="M458" s="5">
        <f>orders!L458*orders!E458</f>
        <v>41.169999999999995</v>
      </c>
      <c r="N458" t="str" cm="1">
        <f t="array" ref="N458">_xlfn.IFS(I458="Rob","Robusta",I458="Exc","Excelsa",I458="Ara","Arabica",I458="Lib","Liberica",I458="","")</f>
        <v>Robusta</v>
      </c>
      <c r="O458" t="str" cm="1">
        <f t="array" ref="O458">_xlfn.IFS(J458="M","Medium",J458="L","Light",J458="D","Dark",J458="","")</f>
        <v>Dark</v>
      </c>
      <c r="P458" t="str">
        <f>_xlfn.XLOOKUP(Table1[[#This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_xlfn.XLOOKUP(orders!C459,customers!$A$1:$A$1001,customers!$G$1:$G$1001,,0)</f>
        <v>United States</v>
      </c>
      <c r="I459" t="str">
        <f>_xlfn.XLOOKUP(D459,products!$A$1:$A$49,products!$B$1:$B$49,,0)</f>
        <v>Lib</v>
      </c>
      <c r="J459" t="str">
        <f>_xlfn.XLOOKUP(D459,products!$A$1:$A$49,products!$C$1:$C$49,,0)</f>
        <v>L</v>
      </c>
      <c r="K459" s="4">
        <f>_xlfn.XLOOKUP(orders!D459,products!$A$1:$A$49,products!$D$1:$D$49,,0)</f>
        <v>0.5</v>
      </c>
      <c r="L459" s="5">
        <f>_xlfn.XLOOKUP(D459,products!$A$1:$A$49,products!$E$1:$E$49,,0)</f>
        <v>9.51</v>
      </c>
      <c r="M459" s="5">
        <f>orders!L459*orders!E459</f>
        <v>47.55</v>
      </c>
      <c r="N459" t="str" cm="1">
        <f t="array" ref="N459">_xlfn.IFS(I459="Rob","Robusta",I459="Exc","Excelsa",I459="Ara","Arabica",I459="Lib","Liberica",I459="","")</f>
        <v>Liberica</v>
      </c>
      <c r="O459" t="str" cm="1">
        <f t="array" ref="O459">_xlfn.IFS(J459="M","Medium",J459="L","Light",J459="D","Dark",J459="","")</f>
        <v>Light</v>
      </c>
      <c r="P459" t="str">
        <f>_xlfn.XLOOKUP(Table1[[#This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_xlfn.XLOOKUP(orders!C460,customers!$A$1:$A$1001,customers!$G$1:$G$1001,,0)</f>
        <v>United States</v>
      </c>
      <c r="I460" t="str">
        <f>_xlfn.XLOOKUP(D460,products!$A$1:$A$49,products!$B$1:$B$49,,0)</f>
        <v>Ara</v>
      </c>
      <c r="J460" t="str">
        <f>_xlfn.XLOOKUP(D460,products!$A$1:$A$49,products!$C$1:$C$49,,0)</f>
        <v>M</v>
      </c>
      <c r="K460" s="4">
        <f>_xlfn.XLOOKUP(orders!D460,products!$A$1:$A$49,products!$D$1:$D$49,,0)</f>
        <v>1</v>
      </c>
      <c r="L460" s="5">
        <f>_xlfn.XLOOKUP(D460,products!$A$1:$A$49,products!$E$1:$E$49,,0)</f>
        <v>11.25</v>
      </c>
      <c r="M460" s="5">
        <f>orders!L460*orders!E460</f>
        <v>45</v>
      </c>
      <c r="N460" t="str" cm="1">
        <f t="array" ref="N460">_xlfn.IFS(I460="Rob","Robusta",I460="Exc","Excelsa",I460="Ara","Arabica",I460="Lib","Liberica",I460="","")</f>
        <v>Arabica</v>
      </c>
      <c r="O460" t="str" cm="1">
        <f t="array" ref="O460">_xlfn.IFS(J460="M","Medium",J460="L","Light",J460="D","Dark",J460="","")</f>
        <v>Medium</v>
      </c>
      <c r="P460" t="str">
        <f>_xlfn.XLOOKUP(Table1[[#This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_xlfn.XLOOKUP(orders!C461,customers!$A$1:$A$1001,customers!$G$1:$G$1001,,0)</f>
        <v>United States</v>
      </c>
      <c r="I461" t="str">
        <f>_xlfn.XLOOKUP(D461,products!$A$1:$A$49,products!$B$1:$B$49,,0)</f>
        <v>Lib</v>
      </c>
      <c r="J461" t="str">
        <f>_xlfn.XLOOKUP(D461,products!$A$1:$A$49,products!$C$1:$C$49,,0)</f>
        <v>L</v>
      </c>
      <c r="K461" s="4">
        <f>_xlfn.XLOOKUP(orders!D461,products!$A$1:$A$49,products!$D$1:$D$49,,0)</f>
        <v>0.2</v>
      </c>
      <c r="L461" s="5">
        <f>_xlfn.XLOOKUP(D461,products!$A$1:$A$49,products!$E$1:$E$49,,0)</f>
        <v>4.7549999999999999</v>
      </c>
      <c r="M461" s="5">
        <f>orders!L461*orders!E461</f>
        <v>23.774999999999999</v>
      </c>
      <c r="N461" t="str" cm="1">
        <f t="array" ref="N461">_xlfn.IFS(I461="Rob","Robusta",I461="Exc","Excelsa",I461="Ara","Arabica",I461="Lib","Liberica",I461="","")</f>
        <v>Liberica</v>
      </c>
      <c r="O461" t="str" cm="1">
        <f t="array" ref="O461">_xlfn.IFS(J461="M","Medium",J461="L","Light",J461="D","Dark",J461="","")</f>
        <v>Light</v>
      </c>
      <c r="P461" t="str">
        <f>_xlfn.XLOOKUP(Table1[[#This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_xlfn.XLOOKUP(orders!C462,customers!$A$1:$A$1001,customers!$G$1:$G$1001,,0)</f>
        <v>Ireland</v>
      </c>
      <c r="I462" t="str">
        <f>_xlfn.XLOOKUP(D462,products!$A$1:$A$49,products!$B$1:$B$49,,0)</f>
        <v>Rob</v>
      </c>
      <c r="J462" t="str">
        <f>_xlfn.XLOOKUP(D462,products!$A$1:$A$49,products!$C$1:$C$49,,0)</f>
        <v>D</v>
      </c>
      <c r="K462" s="4">
        <f>_xlfn.XLOOKUP(orders!D462,products!$A$1:$A$49,products!$D$1:$D$49,,0)</f>
        <v>0.5</v>
      </c>
      <c r="L462" s="5">
        <f>_xlfn.XLOOKUP(D462,products!$A$1:$A$49,products!$E$1:$E$49,,0)</f>
        <v>5.3699999999999992</v>
      </c>
      <c r="M462" s="5">
        <f>orders!L462*orders!E462</f>
        <v>16.11</v>
      </c>
      <c r="N462" t="str" cm="1">
        <f t="array" ref="N462">_xlfn.IFS(I462="Rob","Robusta",I462="Exc","Excelsa",I462="Ara","Arabica",I462="Lib","Liberica",I462="","")</f>
        <v>Robusta</v>
      </c>
      <c r="O462" t="str" cm="1">
        <f t="array" ref="O462">_xlfn.IFS(J462="M","Medium",J462="L","Light",J462="D","Dark",J462="","")</f>
        <v>Dark</v>
      </c>
      <c r="P462" t="str">
        <f>_xlfn.XLOOKUP(Table1[[#This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_xlfn.XLOOKUP(orders!C463,customers!$A$1:$A$1001,customers!$G$1:$G$1001,,0)</f>
        <v>United Kingdom</v>
      </c>
      <c r="I463" t="str">
        <f>_xlfn.XLOOKUP(D463,products!$A$1:$A$49,products!$B$1:$B$49,,0)</f>
        <v>Rob</v>
      </c>
      <c r="J463" t="str">
        <f>_xlfn.XLOOKUP(D463,products!$A$1:$A$49,products!$C$1:$C$49,,0)</f>
        <v>D</v>
      </c>
      <c r="K463" s="4">
        <f>_xlfn.XLOOKUP(orders!D463,products!$A$1:$A$49,products!$D$1:$D$49,,0)</f>
        <v>0.2</v>
      </c>
      <c r="L463" s="5">
        <f>_xlfn.XLOOKUP(D463,products!$A$1:$A$49,products!$E$1:$E$49,,0)</f>
        <v>2.6849999999999996</v>
      </c>
      <c r="M463" s="5">
        <f>orders!L463*orders!E463</f>
        <v>10.739999999999998</v>
      </c>
      <c r="N463" t="str" cm="1">
        <f t="array" ref="N463">_xlfn.IFS(I463="Rob","Robusta",I463="Exc","Excelsa",I463="Ara","Arabica",I463="Lib","Liberica",I463="","")</f>
        <v>Robusta</v>
      </c>
      <c r="O463" t="str" cm="1">
        <f t="array" ref="O463">_xlfn.IFS(J463="M","Medium",J463="L","Light",J463="D","Dark",J463="","")</f>
        <v>Dark</v>
      </c>
      <c r="P463" t="str">
        <f>_xlfn.XLOOKUP(Table1[[#This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_xlfn.XLOOKUP(orders!C464,customers!$A$1:$A$1001,customers!$G$1:$G$1001,,0)</f>
        <v>United States</v>
      </c>
      <c r="I464" t="str">
        <f>_xlfn.XLOOKUP(D464,products!$A$1:$A$49,products!$B$1:$B$49,,0)</f>
        <v>Ara</v>
      </c>
      <c r="J464" t="str">
        <f>_xlfn.XLOOKUP(D464,products!$A$1:$A$49,products!$C$1:$C$49,,0)</f>
        <v>D</v>
      </c>
      <c r="K464" s="4">
        <f>_xlfn.XLOOKUP(orders!D464,products!$A$1:$A$49,products!$D$1:$D$49,,0)</f>
        <v>1</v>
      </c>
      <c r="L464" s="5">
        <f>_xlfn.XLOOKUP(D464,products!$A$1:$A$49,products!$E$1:$E$49,,0)</f>
        <v>9.9499999999999993</v>
      </c>
      <c r="M464" s="5">
        <f>orders!L464*orders!E464</f>
        <v>49.75</v>
      </c>
      <c r="N464" t="str" cm="1">
        <f t="array" ref="N464">_xlfn.IFS(I464="Rob","Robusta",I464="Exc","Excelsa",I464="Ara","Arabica",I464="Lib","Liberica",I464="","")</f>
        <v>Arabica</v>
      </c>
      <c r="O464" t="str" cm="1">
        <f t="array" ref="O464">_xlfn.IFS(J464="M","Medium",J464="L","Light",J464="D","Dark",J464="","")</f>
        <v>Dark</v>
      </c>
      <c r="P464" t="str">
        <f>_xlfn.XLOOKUP(Table1[[#This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_xlfn.XLOOKUP(orders!C465,customers!$A$1:$A$1001,customers!$G$1:$G$1001,,0)</f>
        <v>Ireland</v>
      </c>
      <c r="I465" t="str">
        <f>_xlfn.XLOOKUP(D465,products!$A$1:$A$49,products!$B$1:$B$49,,0)</f>
        <v>Exc</v>
      </c>
      <c r="J465" t="str">
        <f>_xlfn.XLOOKUP(D465,products!$A$1:$A$49,products!$C$1:$C$49,,0)</f>
        <v>M</v>
      </c>
      <c r="K465" s="4">
        <f>_xlfn.XLOOKUP(orders!D465,products!$A$1:$A$49,products!$D$1:$D$49,,0)</f>
        <v>1</v>
      </c>
      <c r="L465" s="5">
        <f>_xlfn.XLOOKUP(D465,products!$A$1:$A$49,products!$E$1:$E$49,,0)</f>
        <v>13.75</v>
      </c>
      <c r="M465" s="5">
        <f>orders!L465*orders!E465</f>
        <v>27.5</v>
      </c>
      <c r="N465" t="str" cm="1">
        <f t="array" ref="N465">_xlfn.IFS(I465="Rob","Robusta",I465="Exc","Excelsa",I465="Ara","Arabica",I465="Lib","Liberica",I465="","")</f>
        <v>Excelsa</v>
      </c>
      <c r="O465" t="str" cm="1">
        <f t="array" ref="O465">_xlfn.IFS(J465="M","Medium",J465="L","Light",J465="D","Dark",J465="","")</f>
        <v>Medium</v>
      </c>
      <c r="P465" t="str">
        <f>_xlfn.XLOOKUP(Table1[[#This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_xlfn.XLOOKUP(orders!C466,customers!$A$1:$A$1001,customers!$G$1:$G$1001,,0)</f>
        <v>United Kingdom</v>
      </c>
      <c r="I466" t="str">
        <f>_xlfn.XLOOKUP(D466,products!$A$1:$A$49,products!$B$1:$B$49,,0)</f>
        <v>Lib</v>
      </c>
      <c r="J466" t="str">
        <f>_xlfn.XLOOKUP(D466,products!$A$1:$A$49,products!$C$1:$C$49,,0)</f>
        <v>D</v>
      </c>
      <c r="K466" s="4">
        <f>_xlfn.XLOOKUP(orders!D466,products!$A$1:$A$49,products!$D$1:$D$49,,0)</f>
        <v>2.5</v>
      </c>
      <c r="L466" s="5">
        <f>_xlfn.XLOOKUP(D466,products!$A$1:$A$49,products!$E$1:$E$49,,0)</f>
        <v>29.784999999999997</v>
      </c>
      <c r="M466" s="5">
        <f>orders!L466*orders!E466</f>
        <v>119.13999999999999</v>
      </c>
      <c r="N466" t="str" cm="1">
        <f t="array" ref="N466">_xlfn.IFS(I466="Rob","Robusta",I466="Exc","Excelsa",I466="Ara","Arabica",I466="Lib","Liberica",I466="","")</f>
        <v>Liberica</v>
      </c>
      <c r="O466" t="str" cm="1">
        <f t="array" ref="O466">_xlfn.IFS(J466="M","Medium",J466="L","Light",J466="D","Dark",J466="","")</f>
        <v>Dark</v>
      </c>
      <c r="P466" t="str">
        <f>_xlfn.XLOOKUP(Table1[[#This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_xlfn.XLOOKUP(orders!C467,customers!$A$1:$A$1001,customers!$G$1:$G$1001,,0)</f>
        <v>United States</v>
      </c>
      <c r="I467" t="str">
        <f>_xlfn.XLOOKUP(D467,products!$A$1:$A$49,products!$B$1:$B$49,,0)</f>
        <v>Rob</v>
      </c>
      <c r="J467" t="str">
        <f>_xlfn.XLOOKUP(D467,products!$A$1:$A$49,products!$C$1:$C$49,,0)</f>
        <v>D</v>
      </c>
      <c r="K467" s="4">
        <f>_xlfn.XLOOKUP(orders!D467,products!$A$1:$A$49,products!$D$1:$D$49,,0)</f>
        <v>2.5</v>
      </c>
      <c r="L467" s="5">
        <f>_xlfn.XLOOKUP(D467,products!$A$1:$A$49,products!$E$1:$E$49,,0)</f>
        <v>20.584999999999997</v>
      </c>
      <c r="M467" s="5">
        <f>orders!L467*orders!E467</f>
        <v>20.584999999999997</v>
      </c>
      <c r="N467" t="str" cm="1">
        <f t="array" ref="N467">_xlfn.IFS(I467="Rob","Robusta",I467="Exc","Excelsa",I467="Ara","Arabica",I467="Lib","Liberica",I467="","")</f>
        <v>Robusta</v>
      </c>
      <c r="O467" t="str" cm="1">
        <f t="array" ref="O467">_xlfn.IFS(J467="M","Medium",J467="L","Light",J467="D","Dark",J467="","")</f>
        <v>Dark</v>
      </c>
      <c r="P467" t="str">
        <f>_xlfn.XLOOKUP(Table1[[#This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_xlfn.XLOOKUP(orders!C468,customers!$A$1:$A$1001,customers!$G$1:$G$1001,,0)</f>
        <v>United States</v>
      </c>
      <c r="I468" t="str">
        <f>_xlfn.XLOOKUP(D468,products!$A$1:$A$49,products!$B$1:$B$49,,0)</f>
        <v>Ara</v>
      </c>
      <c r="J468" t="str">
        <f>_xlfn.XLOOKUP(D468,products!$A$1:$A$49,products!$C$1:$C$49,,0)</f>
        <v>D</v>
      </c>
      <c r="K468" s="4">
        <f>_xlfn.XLOOKUP(orders!D468,products!$A$1:$A$49,products!$D$1:$D$49,,0)</f>
        <v>0.2</v>
      </c>
      <c r="L468" s="5">
        <f>_xlfn.XLOOKUP(D468,products!$A$1:$A$49,products!$E$1:$E$49,,0)</f>
        <v>2.9849999999999999</v>
      </c>
      <c r="M468" s="5">
        <f>orders!L468*orders!E468</f>
        <v>8.9550000000000001</v>
      </c>
      <c r="N468" t="str" cm="1">
        <f t="array" ref="N468">_xlfn.IFS(I468="Rob","Robusta",I468="Exc","Excelsa",I468="Ara","Arabica",I468="Lib","Liberica",I468="","")</f>
        <v>Arabica</v>
      </c>
      <c r="O468" t="str" cm="1">
        <f t="array" ref="O468">_xlfn.IFS(J468="M","Medium",J468="L","Light",J468="D","Dark",J468="","")</f>
        <v>Dark</v>
      </c>
      <c r="P468" t="str">
        <f>_xlfn.XLOOKUP(Table1[[#This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_xlfn.XLOOKUP(orders!C469,customers!$A$1:$A$1001,customers!$G$1:$G$1001,,0)</f>
        <v>United States</v>
      </c>
      <c r="I469" t="str">
        <f>_xlfn.XLOOKUP(D469,products!$A$1:$A$49,products!$B$1:$B$49,,0)</f>
        <v>Ara</v>
      </c>
      <c r="J469" t="str">
        <f>_xlfn.XLOOKUP(D469,products!$A$1:$A$49,products!$C$1:$C$49,,0)</f>
        <v>D</v>
      </c>
      <c r="K469" s="4">
        <f>_xlfn.XLOOKUP(orders!D469,products!$A$1:$A$49,products!$D$1:$D$49,,0)</f>
        <v>0.5</v>
      </c>
      <c r="L469" s="5">
        <f>_xlfn.XLOOKUP(D469,products!$A$1:$A$49,products!$E$1:$E$49,,0)</f>
        <v>5.97</v>
      </c>
      <c r="M469" s="5">
        <f>orders!L469*orders!E469</f>
        <v>5.97</v>
      </c>
      <c r="N469" t="str" cm="1">
        <f t="array" ref="N469">_xlfn.IFS(I469="Rob","Robusta",I469="Exc","Excelsa",I469="Ara","Arabica",I469="Lib","Liberica",I469="","")</f>
        <v>Arabica</v>
      </c>
      <c r="O469" t="str" cm="1">
        <f t="array" ref="O469">_xlfn.IFS(J469="M","Medium",J469="L","Light",J469="D","Dark",J469="","")</f>
        <v>Dark</v>
      </c>
      <c r="P469" t="str">
        <f>_xlfn.XLOOKUP(Table1[[#This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_xlfn.XLOOKUP(orders!C470,customers!$A$1:$A$1001,customers!$G$1:$G$1001,,0)</f>
        <v>United States</v>
      </c>
      <c r="I470" t="str">
        <f>_xlfn.XLOOKUP(D470,products!$A$1:$A$49,products!$B$1:$B$49,,0)</f>
        <v>Exc</v>
      </c>
      <c r="J470" t="str">
        <f>_xlfn.XLOOKUP(D470,products!$A$1:$A$49,products!$C$1:$C$49,,0)</f>
        <v>M</v>
      </c>
      <c r="K470" s="4">
        <f>_xlfn.XLOOKUP(orders!D470,products!$A$1:$A$49,products!$D$1:$D$49,,0)</f>
        <v>1</v>
      </c>
      <c r="L470" s="5">
        <f>_xlfn.XLOOKUP(D470,products!$A$1:$A$49,products!$E$1:$E$49,,0)</f>
        <v>13.75</v>
      </c>
      <c r="M470" s="5">
        <f>orders!L470*orders!E470</f>
        <v>41.25</v>
      </c>
      <c r="N470" t="str" cm="1">
        <f t="array" ref="N470">_xlfn.IFS(I470="Rob","Robusta",I470="Exc","Excelsa",I470="Ara","Arabica",I470="Lib","Liberica",I470="","")</f>
        <v>Excelsa</v>
      </c>
      <c r="O470" t="str" cm="1">
        <f t="array" ref="O470">_xlfn.IFS(J470="M","Medium",J470="L","Light",J470="D","Dark",J470="","")</f>
        <v>Medium</v>
      </c>
      <c r="P470" t="str">
        <f>_xlfn.XLOOKUP(Table1[[#This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_xlfn.XLOOKUP(orders!C471,customers!$A$1:$A$1001,customers!$G$1:$G$1001,,0)</f>
        <v>United States</v>
      </c>
      <c r="I471" t="str">
        <f>_xlfn.XLOOKUP(D471,products!$A$1:$A$49,products!$B$1:$B$49,,0)</f>
        <v>Exc</v>
      </c>
      <c r="J471" t="str">
        <f>_xlfn.XLOOKUP(D471,products!$A$1:$A$49,products!$C$1:$C$49,,0)</f>
        <v>L</v>
      </c>
      <c r="K471" s="4">
        <f>_xlfn.XLOOKUP(orders!D471,products!$A$1:$A$49,products!$D$1:$D$49,,0)</f>
        <v>0.2</v>
      </c>
      <c r="L471" s="5">
        <f>_xlfn.XLOOKUP(D471,products!$A$1:$A$49,products!$E$1:$E$49,,0)</f>
        <v>4.4550000000000001</v>
      </c>
      <c r="M471" s="5">
        <f>orders!L471*orders!E471</f>
        <v>22.274999999999999</v>
      </c>
      <c r="N471" t="str" cm="1">
        <f t="array" ref="N471">_xlfn.IFS(I471="Rob","Robusta",I471="Exc","Excelsa",I471="Ara","Arabica",I471="Lib","Liberica",I471="","")</f>
        <v>Excelsa</v>
      </c>
      <c r="O471" t="str" cm="1">
        <f t="array" ref="O471">_xlfn.IFS(J471="M","Medium",J471="L","Light",J471="D","Dark",J471="","")</f>
        <v>Light</v>
      </c>
      <c r="P471" t="str">
        <f>_xlfn.XLOOKUP(Table1[[#This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_xlfn.XLOOKUP(orders!C472,customers!$A$1:$A$1001,customers!$G$1:$G$1001,,0)</f>
        <v>United States</v>
      </c>
      <c r="I472" t="str">
        <f>_xlfn.XLOOKUP(D472,products!$A$1:$A$49,products!$B$1:$B$49,,0)</f>
        <v>Ara</v>
      </c>
      <c r="J472" t="str">
        <f>_xlfn.XLOOKUP(D472,products!$A$1:$A$49,products!$C$1:$C$49,,0)</f>
        <v>M</v>
      </c>
      <c r="K472" s="4">
        <f>_xlfn.XLOOKUP(orders!D472,products!$A$1:$A$49,products!$D$1:$D$49,,0)</f>
        <v>0.5</v>
      </c>
      <c r="L472" s="5">
        <f>_xlfn.XLOOKUP(D472,products!$A$1:$A$49,products!$E$1:$E$49,,0)</f>
        <v>6.75</v>
      </c>
      <c r="M472" s="5">
        <f>orders!L472*orders!E472</f>
        <v>6.75</v>
      </c>
      <c r="N472" t="str" cm="1">
        <f t="array" ref="N472">_xlfn.IFS(I472="Rob","Robusta",I472="Exc","Excelsa",I472="Ara","Arabica",I472="Lib","Liberica",I472="","")</f>
        <v>Arabica</v>
      </c>
      <c r="O472" t="str" cm="1">
        <f t="array" ref="O472">_xlfn.IFS(J472="M","Medium",J472="L","Light",J472="D","Dark",J472="","")</f>
        <v>Medium</v>
      </c>
      <c r="P472" t="str">
        <f>_xlfn.XLOOKUP(Table1[[#This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_xlfn.XLOOKUP(orders!C473,customers!$A$1:$A$1001,customers!$G$1:$G$1001,,0)</f>
        <v>United States</v>
      </c>
      <c r="I473" t="str">
        <f>_xlfn.XLOOKUP(D473,products!$A$1:$A$49,products!$B$1:$B$49,,0)</f>
        <v>Lib</v>
      </c>
      <c r="J473" t="str">
        <f>_xlfn.XLOOKUP(D473,products!$A$1:$A$49,products!$C$1:$C$49,,0)</f>
        <v>M</v>
      </c>
      <c r="K473" s="4">
        <f>_xlfn.XLOOKUP(orders!D473,products!$A$1:$A$49,products!$D$1:$D$49,,0)</f>
        <v>2.5</v>
      </c>
      <c r="L473" s="5">
        <f>_xlfn.XLOOKUP(D473,products!$A$1:$A$49,products!$E$1:$E$49,,0)</f>
        <v>33.464999999999996</v>
      </c>
      <c r="M473" s="5">
        <f>orders!L473*orders!E473</f>
        <v>133.85999999999999</v>
      </c>
      <c r="N473" t="str" cm="1">
        <f t="array" ref="N473">_xlfn.IFS(I473="Rob","Robusta",I473="Exc","Excelsa",I473="Ara","Arabica",I473="Lib","Liberica",I473="","")</f>
        <v>Liberica</v>
      </c>
      <c r="O473" t="str" cm="1">
        <f t="array" ref="O473">_xlfn.IFS(J473="M","Medium",J473="L","Light",J473="D","Dark",J473="","")</f>
        <v>Medium</v>
      </c>
      <c r="P473" t="str">
        <f>_xlfn.XLOOKUP(Table1[[#This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_xlfn.XLOOKUP(orders!C474,customers!$A$1:$A$1001,customers!$G$1:$G$1001,,0)</f>
        <v>United States</v>
      </c>
      <c r="I474" t="str">
        <f>_xlfn.XLOOKUP(D474,products!$A$1:$A$49,products!$B$1:$B$49,,0)</f>
        <v>Ara</v>
      </c>
      <c r="J474" t="str">
        <f>_xlfn.XLOOKUP(D474,products!$A$1:$A$49,products!$C$1:$C$49,,0)</f>
        <v>D</v>
      </c>
      <c r="K474" s="4">
        <f>_xlfn.XLOOKUP(orders!D474,products!$A$1:$A$49,products!$D$1:$D$49,,0)</f>
        <v>0.2</v>
      </c>
      <c r="L474" s="5">
        <f>_xlfn.XLOOKUP(D474,products!$A$1:$A$49,products!$E$1:$E$49,,0)</f>
        <v>2.9849999999999999</v>
      </c>
      <c r="M474" s="5">
        <f>orders!L474*orders!E474</f>
        <v>5.97</v>
      </c>
      <c r="N474" t="str" cm="1">
        <f t="array" ref="N474">_xlfn.IFS(I474="Rob","Robusta",I474="Exc","Excelsa",I474="Ara","Arabica",I474="Lib","Liberica",I474="","")</f>
        <v>Arabica</v>
      </c>
      <c r="O474" t="str" cm="1">
        <f t="array" ref="O474">_xlfn.IFS(J474="M","Medium",J474="L","Light",J474="D","Dark",J474="","")</f>
        <v>Dark</v>
      </c>
      <c r="P474" t="str">
        <f>_xlfn.XLOOKUP(Table1[[#This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_xlfn.XLOOKUP(orders!C475,customers!$A$1:$A$1001,customers!$G$1:$G$1001,,0)</f>
        <v>United States</v>
      </c>
      <c r="I475" t="str">
        <f>_xlfn.XLOOKUP(D475,products!$A$1:$A$49,products!$B$1:$B$49,,0)</f>
        <v>Ara</v>
      </c>
      <c r="J475" t="str">
        <f>_xlfn.XLOOKUP(D475,products!$A$1:$A$49,products!$C$1:$C$49,,0)</f>
        <v>L</v>
      </c>
      <c r="K475" s="4">
        <f>_xlfn.XLOOKUP(orders!D475,products!$A$1:$A$49,products!$D$1:$D$49,,0)</f>
        <v>1</v>
      </c>
      <c r="L475" s="5">
        <f>_xlfn.XLOOKUP(D475,products!$A$1:$A$49,products!$E$1:$E$49,,0)</f>
        <v>12.95</v>
      </c>
      <c r="M475" s="5">
        <f>orders!L475*orders!E475</f>
        <v>25.9</v>
      </c>
      <c r="N475" t="str" cm="1">
        <f t="array" ref="N475">_xlfn.IFS(I475="Rob","Robusta",I475="Exc","Excelsa",I475="Ara","Arabica",I475="Lib","Liberica",I475="","")</f>
        <v>Arabica</v>
      </c>
      <c r="O475" t="str" cm="1">
        <f t="array" ref="O475">_xlfn.IFS(J475="M","Medium",J475="L","Light",J475="D","Dark",J475="","")</f>
        <v>Light</v>
      </c>
      <c r="P475" t="str">
        <f>_xlfn.XLOOKUP(Table1[[#This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_xlfn.XLOOKUP(orders!C476,customers!$A$1:$A$1001,customers!$G$1:$G$1001,,0)</f>
        <v>Ireland</v>
      </c>
      <c r="I476" t="str">
        <f>_xlfn.XLOOKUP(D476,products!$A$1:$A$49,products!$B$1:$B$49,,0)</f>
        <v>Exc</v>
      </c>
      <c r="J476" t="str">
        <f>_xlfn.XLOOKUP(D476,products!$A$1:$A$49,products!$C$1:$C$49,,0)</f>
        <v>M</v>
      </c>
      <c r="K476" s="4">
        <f>_xlfn.XLOOKUP(orders!D476,products!$A$1:$A$49,products!$D$1:$D$49,,0)</f>
        <v>2.5</v>
      </c>
      <c r="L476" s="5">
        <f>_xlfn.XLOOKUP(D476,products!$A$1:$A$49,products!$E$1:$E$49,,0)</f>
        <v>31.624999999999996</v>
      </c>
      <c r="M476" s="5">
        <f>orders!L476*orders!E476</f>
        <v>31.624999999999996</v>
      </c>
      <c r="N476" t="str" cm="1">
        <f t="array" ref="N476">_xlfn.IFS(I476="Rob","Robusta",I476="Exc","Excelsa",I476="Ara","Arabica",I476="Lib","Liberica",I476="","")</f>
        <v>Excelsa</v>
      </c>
      <c r="O476" t="str" cm="1">
        <f t="array" ref="O476">_xlfn.IFS(J476="M","Medium",J476="L","Light",J476="D","Dark",J476="","")</f>
        <v>Medium</v>
      </c>
      <c r="P476" t="str">
        <f>_xlfn.XLOOKUP(Table1[[#This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_xlfn.XLOOKUP(orders!C477,customers!$A$1:$A$1001,customers!$G$1:$G$1001,,0)</f>
        <v>United States</v>
      </c>
      <c r="I477" t="str">
        <f>_xlfn.XLOOKUP(D477,products!$A$1:$A$49,products!$B$1:$B$49,,0)</f>
        <v>Lib</v>
      </c>
      <c r="J477" t="str">
        <f>_xlfn.XLOOKUP(D477,products!$A$1:$A$49,products!$C$1:$C$49,,0)</f>
        <v>M</v>
      </c>
      <c r="K477" s="4">
        <f>_xlfn.XLOOKUP(orders!D477,products!$A$1:$A$49,products!$D$1:$D$49,,0)</f>
        <v>0.2</v>
      </c>
      <c r="L477" s="5">
        <f>_xlfn.XLOOKUP(D477,products!$A$1:$A$49,products!$E$1:$E$49,,0)</f>
        <v>4.3650000000000002</v>
      </c>
      <c r="M477" s="5">
        <f>orders!L477*orders!E477</f>
        <v>8.73</v>
      </c>
      <c r="N477" t="str" cm="1">
        <f t="array" ref="N477">_xlfn.IFS(I477="Rob","Robusta",I477="Exc","Excelsa",I477="Ara","Arabica",I477="Lib","Liberica",I477="","")</f>
        <v>Liberica</v>
      </c>
      <c r="O477" t="str" cm="1">
        <f t="array" ref="O477">_xlfn.IFS(J477="M","Medium",J477="L","Light",J477="D","Dark",J477="","")</f>
        <v>Medium</v>
      </c>
      <c r="P477" t="str">
        <f>_xlfn.XLOOKUP(Table1[[#This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_xlfn.XLOOKUP(orders!C478,customers!$A$1:$A$1001,customers!$G$1:$G$1001,,0)</f>
        <v>United States</v>
      </c>
      <c r="I478" t="str">
        <f>_xlfn.XLOOKUP(D478,products!$A$1:$A$49,products!$B$1:$B$49,,0)</f>
        <v>Exc</v>
      </c>
      <c r="J478" t="str">
        <f>_xlfn.XLOOKUP(D478,products!$A$1:$A$49,products!$C$1:$C$49,,0)</f>
        <v>L</v>
      </c>
      <c r="K478" s="4">
        <f>_xlfn.XLOOKUP(orders!D478,products!$A$1:$A$49,products!$D$1:$D$49,,0)</f>
        <v>0.2</v>
      </c>
      <c r="L478" s="5">
        <f>_xlfn.XLOOKUP(D478,products!$A$1:$A$49,products!$E$1:$E$49,,0)</f>
        <v>4.4550000000000001</v>
      </c>
      <c r="M478" s="5">
        <f>orders!L478*orders!E478</f>
        <v>26.73</v>
      </c>
      <c r="N478" t="str" cm="1">
        <f t="array" ref="N478">_xlfn.IFS(I478="Rob","Robusta",I478="Exc","Excelsa",I478="Ara","Arabica",I478="Lib","Liberica",I478="","")</f>
        <v>Excelsa</v>
      </c>
      <c r="O478" t="str" cm="1">
        <f t="array" ref="O478">_xlfn.IFS(J478="M","Medium",J478="L","Light",J478="D","Dark",J478="","")</f>
        <v>Light</v>
      </c>
      <c r="P478" t="str">
        <f>_xlfn.XLOOKUP(Table1[[#This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_xlfn.XLOOKUP(orders!C479,customers!$A$1:$A$1001,customers!$G$1:$G$1001,,0)</f>
        <v>United States</v>
      </c>
      <c r="I479" t="str">
        <f>_xlfn.XLOOKUP(D479,products!$A$1:$A$49,products!$B$1:$B$49,,0)</f>
        <v>Lib</v>
      </c>
      <c r="J479" t="str">
        <f>_xlfn.XLOOKUP(D479,products!$A$1:$A$49,products!$C$1:$C$49,,0)</f>
        <v>M</v>
      </c>
      <c r="K479" s="4">
        <f>_xlfn.XLOOKUP(orders!D479,products!$A$1:$A$49,products!$D$1:$D$49,,0)</f>
        <v>0.2</v>
      </c>
      <c r="L479" s="5">
        <f>_xlfn.XLOOKUP(D479,products!$A$1:$A$49,products!$E$1:$E$49,,0)</f>
        <v>4.3650000000000002</v>
      </c>
      <c r="M479" s="5">
        <f>orders!L479*orders!E479</f>
        <v>26.19</v>
      </c>
      <c r="N479" t="str" cm="1">
        <f t="array" ref="N479">_xlfn.IFS(I479="Rob","Robusta",I479="Exc","Excelsa",I479="Ara","Arabica",I479="Lib","Liberica",I479="","")</f>
        <v>Liberica</v>
      </c>
      <c r="O479" t="str" cm="1">
        <f t="array" ref="O479">_xlfn.IFS(J479="M","Medium",J479="L","Light",J479="D","Dark",J479="","")</f>
        <v>Medium</v>
      </c>
      <c r="P479" t="str">
        <f>_xlfn.XLOOKUP(Table1[[#This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_xlfn.XLOOKUP(orders!C480,customers!$A$1:$A$1001,customers!$G$1:$G$1001,,0)</f>
        <v>United States</v>
      </c>
      <c r="I480" t="str">
        <f>_xlfn.XLOOKUP(D480,products!$A$1:$A$49,products!$B$1:$B$49,,0)</f>
        <v>Rob</v>
      </c>
      <c r="J480" t="str">
        <f>_xlfn.XLOOKUP(D480,products!$A$1:$A$49,products!$C$1:$C$49,,0)</f>
        <v>D</v>
      </c>
      <c r="K480" s="4">
        <f>_xlfn.XLOOKUP(orders!D480,products!$A$1:$A$49,products!$D$1:$D$49,,0)</f>
        <v>1</v>
      </c>
      <c r="L480" s="5">
        <f>_xlfn.XLOOKUP(D480,products!$A$1:$A$49,products!$E$1:$E$49,,0)</f>
        <v>8.9499999999999993</v>
      </c>
      <c r="M480" s="5">
        <f>orders!L480*orders!E480</f>
        <v>53.699999999999996</v>
      </c>
      <c r="N480" t="str" cm="1">
        <f t="array" ref="N480">_xlfn.IFS(I480="Rob","Robusta",I480="Exc","Excelsa",I480="Ara","Arabica",I480="Lib","Liberica",I480="","")</f>
        <v>Robusta</v>
      </c>
      <c r="O480" t="str" cm="1">
        <f t="array" ref="O480">_xlfn.IFS(J480="M","Medium",J480="L","Light",J480="D","Dark",J480="","")</f>
        <v>Dark</v>
      </c>
      <c r="P480" t="str">
        <f>_xlfn.XLOOKUP(Table1[[#This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_xlfn.XLOOKUP(orders!C481,customers!$A$1:$A$1001,customers!$G$1:$G$1001,,0)</f>
        <v>United States</v>
      </c>
      <c r="I481" t="str">
        <f>_xlfn.XLOOKUP(D481,products!$A$1:$A$49,products!$B$1:$B$49,,0)</f>
        <v>Exc</v>
      </c>
      <c r="J481" t="str">
        <f>_xlfn.XLOOKUP(D481,products!$A$1:$A$49,products!$C$1:$C$49,,0)</f>
        <v>M</v>
      </c>
      <c r="K481" s="4">
        <f>_xlfn.XLOOKUP(orders!D481,products!$A$1:$A$49,products!$D$1:$D$49,,0)</f>
        <v>2.5</v>
      </c>
      <c r="L481" s="5">
        <f>_xlfn.XLOOKUP(D481,products!$A$1:$A$49,products!$E$1:$E$49,,0)</f>
        <v>31.624999999999996</v>
      </c>
      <c r="M481" s="5">
        <f>orders!L481*orders!E481</f>
        <v>126.49999999999999</v>
      </c>
      <c r="N481" t="str" cm="1">
        <f t="array" ref="N481">_xlfn.IFS(I481="Rob","Robusta",I481="Exc","Excelsa",I481="Ara","Arabica",I481="Lib","Liberica",I481="","")</f>
        <v>Excelsa</v>
      </c>
      <c r="O481" t="str" cm="1">
        <f t="array" ref="O481">_xlfn.IFS(J481="M","Medium",J481="L","Light",J481="D","Dark",J481="","")</f>
        <v>Medium</v>
      </c>
      <c r="P481" t="str">
        <f>_xlfn.XLOOKUP(Table1[[#This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_xlfn.XLOOKUP(orders!C482,customers!$A$1:$A$1001,customers!$G$1:$G$1001,,0)</f>
        <v>United States</v>
      </c>
      <c r="I482" t="str">
        <f>_xlfn.XLOOKUP(D482,products!$A$1:$A$49,products!$B$1:$B$49,,0)</f>
        <v>Exc</v>
      </c>
      <c r="J482" t="str">
        <f>_xlfn.XLOOKUP(D482,products!$A$1:$A$49,products!$C$1:$C$49,,0)</f>
        <v>M</v>
      </c>
      <c r="K482" s="4">
        <f>_xlfn.XLOOKUP(orders!D482,products!$A$1:$A$49,products!$D$1:$D$49,,0)</f>
        <v>0.2</v>
      </c>
      <c r="L482" s="5">
        <f>_xlfn.XLOOKUP(D482,products!$A$1:$A$49,products!$E$1:$E$49,,0)</f>
        <v>4.125</v>
      </c>
      <c r="M482" s="5">
        <f>orders!L482*orders!E482</f>
        <v>4.125</v>
      </c>
      <c r="N482" t="str" cm="1">
        <f t="array" ref="N482">_xlfn.IFS(I482="Rob","Robusta",I482="Exc","Excelsa",I482="Ara","Arabica",I482="Lib","Liberica",I482="","")</f>
        <v>Excelsa</v>
      </c>
      <c r="O482" t="str" cm="1">
        <f t="array" ref="O482">_xlfn.IFS(J482="M","Medium",J482="L","Light",J482="D","Dark",J482="","")</f>
        <v>Medium</v>
      </c>
      <c r="P482" t="str">
        <f>_xlfn.XLOOKUP(Table1[[#This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_xlfn.XLOOKUP(orders!C483,customers!$A$1:$A$1001,customers!$G$1:$G$1001,,0)</f>
        <v>United Kingdom</v>
      </c>
      <c r="I483" t="str">
        <f>_xlfn.XLOOKUP(D483,products!$A$1:$A$49,products!$B$1:$B$49,,0)</f>
        <v>Rob</v>
      </c>
      <c r="J483" t="str">
        <f>_xlfn.XLOOKUP(D483,products!$A$1:$A$49,products!$C$1:$C$49,,0)</f>
        <v>L</v>
      </c>
      <c r="K483" s="4">
        <f>_xlfn.XLOOKUP(orders!D483,products!$A$1:$A$49,products!$D$1:$D$49,,0)</f>
        <v>1</v>
      </c>
      <c r="L483" s="5">
        <f>_xlfn.XLOOKUP(D483,products!$A$1:$A$49,products!$E$1:$E$49,,0)</f>
        <v>11.95</v>
      </c>
      <c r="M483" s="5">
        <f>orders!L483*orders!E483</f>
        <v>23.9</v>
      </c>
      <c r="N483" t="str" cm="1">
        <f t="array" ref="N483">_xlfn.IFS(I483="Rob","Robusta",I483="Exc","Excelsa",I483="Ara","Arabica",I483="Lib","Liberica",I483="","")</f>
        <v>Robusta</v>
      </c>
      <c r="O483" t="str" cm="1">
        <f t="array" ref="O483">_xlfn.IFS(J483="M","Medium",J483="L","Light",J483="D","Dark",J483="","")</f>
        <v>Light</v>
      </c>
      <c r="P483" t="str">
        <f>_xlfn.XLOOKUP(Table1[[#This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_xlfn.XLOOKUP(orders!C484,customers!$A$1:$A$1001,customers!$G$1:$G$1001,,0)</f>
        <v>United States</v>
      </c>
      <c r="I484" t="str">
        <f>_xlfn.XLOOKUP(D484,products!$A$1:$A$49,products!$B$1:$B$49,,0)</f>
        <v>Exc</v>
      </c>
      <c r="J484" t="str">
        <f>_xlfn.XLOOKUP(D484,products!$A$1:$A$49,products!$C$1:$C$49,,0)</f>
        <v>D</v>
      </c>
      <c r="K484" s="4">
        <f>_xlfn.XLOOKUP(orders!D484,products!$A$1:$A$49,products!$D$1:$D$49,,0)</f>
        <v>2.5</v>
      </c>
      <c r="L484" s="5">
        <f>_xlfn.XLOOKUP(D484,products!$A$1:$A$49,products!$E$1:$E$49,,0)</f>
        <v>27.945</v>
      </c>
      <c r="M484" s="5">
        <f>orders!L484*orders!E484</f>
        <v>139.72499999999999</v>
      </c>
      <c r="N484" t="str" cm="1">
        <f t="array" ref="N484">_xlfn.IFS(I484="Rob","Robusta",I484="Exc","Excelsa",I484="Ara","Arabica",I484="Lib","Liberica",I484="","")</f>
        <v>Excelsa</v>
      </c>
      <c r="O484" t="str" cm="1">
        <f t="array" ref="O484">_xlfn.IFS(J484="M","Medium",J484="L","Light",J484="D","Dark",J484="","")</f>
        <v>Dark</v>
      </c>
      <c r="P484" t="str">
        <f>_xlfn.XLOOKUP(Table1[[#This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_xlfn.XLOOKUP(orders!C485,customers!$A$1:$A$1001,customers!$G$1:$G$1001,,0)</f>
        <v>United States</v>
      </c>
      <c r="I485" t="str">
        <f>_xlfn.XLOOKUP(D485,products!$A$1:$A$49,products!$B$1:$B$49,,0)</f>
        <v>Lib</v>
      </c>
      <c r="J485" t="str">
        <f>_xlfn.XLOOKUP(D485,products!$A$1:$A$49,products!$C$1:$C$49,,0)</f>
        <v>D</v>
      </c>
      <c r="K485" s="4">
        <f>_xlfn.XLOOKUP(orders!D485,products!$A$1:$A$49,products!$D$1:$D$49,,0)</f>
        <v>2.5</v>
      </c>
      <c r="L485" s="5">
        <f>_xlfn.XLOOKUP(D485,products!$A$1:$A$49,products!$E$1:$E$49,,0)</f>
        <v>29.784999999999997</v>
      </c>
      <c r="M485" s="5">
        <f>orders!L485*orders!E485</f>
        <v>59.569999999999993</v>
      </c>
      <c r="N485" t="str" cm="1">
        <f t="array" ref="N485">_xlfn.IFS(I485="Rob","Robusta",I485="Exc","Excelsa",I485="Ara","Arabica",I485="Lib","Liberica",I485="","")</f>
        <v>Liberica</v>
      </c>
      <c r="O485" t="str" cm="1">
        <f t="array" ref="O485">_xlfn.IFS(J485="M","Medium",J485="L","Light",J485="D","Dark",J485="","")</f>
        <v>Dark</v>
      </c>
      <c r="P485" t="str">
        <f>_xlfn.XLOOKUP(Table1[[#This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_xlfn.XLOOKUP(orders!C486,customers!$A$1:$A$1001,customers!$G$1:$G$1001,,0)</f>
        <v>United States</v>
      </c>
      <c r="I486" t="str">
        <f>_xlfn.XLOOKUP(D486,products!$A$1:$A$49,products!$B$1:$B$49,,0)</f>
        <v>Lib</v>
      </c>
      <c r="J486" t="str">
        <f>_xlfn.XLOOKUP(D486,products!$A$1:$A$49,products!$C$1:$C$49,,0)</f>
        <v>L</v>
      </c>
      <c r="K486" s="4">
        <f>_xlfn.XLOOKUP(orders!D486,products!$A$1:$A$49,products!$D$1:$D$49,,0)</f>
        <v>0.5</v>
      </c>
      <c r="L486" s="5">
        <f>_xlfn.XLOOKUP(D486,products!$A$1:$A$49,products!$E$1:$E$49,,0)</f>
        <v>9.51</v>
      </c>
      <c r="M486" s="5">
        <f>orders!L486*orders!E486</f>
        <v>57.06</v>
      </c>
      <c r="N486" t="str" cm="1">
        <f t="array" ref="N486">_xlfn.IFS(I486="Rob","Robusta",I486="Exc","Excelsa",I486="Ara","Arabica",I486="Lib","Liberica",I486="","")</f>
        <v>Liberica</v>
      </c>
      <c r="O486" t="str" cm="1">
        <f t="array" ref="O486">_xlfn.IFS(J486="M","Medium",J486="L","Light",J486="D","Dark",J486="","")</f>
        <v>Light</v>
      </c>
      <c r="P486" t="str">
        <f>_xlfn.XLOOKUP(Table1[[#This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_xlfn.XLOOKUP(orders!C487,customers!$A$1:$A$1001,customers!$G$1:$G$1001,,0)</f>
        <v>Ireland</v>
      </c>
      <c r="I487" t="str">
        <f>_xlfn.XLOOKUP(D487,products!$A$1:$A$49,products!$B$1:$B$49,,0)</f>
        <v>Rob</v>
      </c>
      <c r="J487" t="str">
        <f>_xlfn.XLOOKUP(D487,products!$A$1:$A$49,products!$C$1:$C$49,,0)</f>
        <v>L</v>
      </c>
      <c r="K487" s="4">
        <f>_xlfn.XLOOKUP(orders!D487,products!$A$1:$A$49,products!$D$1:$D$49,,0)</f>
        <v>0.2</v>
      </c>
      <c r="L487" s="5">
        <f>_xlfn.XLOOKUP(D487,products!$A$1:$A$49,products!$E$1:$E$49,,0)</f>
        <v>3.5849999999999995</v>
      </c>
      <c r="M487" s="5">
        <f>orders!L487*orders!E487</f>
        <v>21.509999999999998</v>
      </c>
      <c r="N487" t="str" cm="1">
        <f t="array" ref="N487">_xlfn.IFS(I487="Rob","Robusta",I487="Exc","Excelsa",I487="Ara","Arabica",I487="Lib","Liberica",I487="","")</f>
        <v>Robusta</v>
      </c>
      <c r="O487" t="str" cm="1">
        <f t="array" ref="O487">_xlfn.IFS(J487="M","Medium",J487="L","Light",J487="D","Dark",J487="","")</f>
        <v>Light</v>
      </c>
      <c r="P487" t="str">
        <f>_xlfn.XLOOKUP(Table1[[#This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_xlfn.XLOOKUP(orders!C488,customers!$A$1:$A$1001,customers!$G$1:$G$1001,,0)</f>
        <v>Ireland</v>
      </c>
      <c r="I488" t="str">
        <f>_xlfn.XLOOKUP(D488,products!$A$1:$A$49,products!$B$1:$B$49,,0)</f>
        <v>Lib</v>
      </c>
      <c r="J488" t="str">
        <f>_xlfn.XLOOKUP(D488,products!$A$1:$A$49,products!$C$1:$C$49,,0)</f>
        <v>M</v>
      </c>
      <c r="K488" s="4">
        <f>_xlfn.XLOOKUP(orders!D488,products!$A$1:$A$49,products!$D$1:$D$49,,0)</f>
        <v>0.5</v>
      </c>
      <c r="L488" s="5">
        <f>_xlfn.XLOOKUP(D488,products!$A$1:$A$49,products!$E$1:$E$49,,0)</f>
        <v>8.73</v>
      </c>
      <c r="M488" s="5">
        <f>orders!L488*orders!E488</f>
        <v>52.38</v>
      </c>
      <c r="N488" t="str" cm="1">
        <f t="array" ref="N488">_xlfn.IFS(I488="Rob","Robusta",I488="Exc","Excelsa",I488="Ara","Arabica",I488="Lib","Liberica",I488="","")</f>
        <v>Liberica</v>
      </c>
      <c r="O488" t="str" cm="1">
        <f t="array" ref="O488">_xlfn.IFS(J488="M","Medium",J488="L","Light",J488="D","Dark",J488="","")</f>
        <v>Medium</v>
      </c>
      <c r="P488" t="str">
        <f>_xlfn.XLOOKUP(Table1[[#This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_xlfn.XLOOKUP(orders!C489,customers!$A$1:$A$1001,customers!$G$1:$G$1001,,0)</f>
        <v>Ireland</v>
      </c>
      <c r="I489" t="str">
        <f>_xlfn.XLOOKUP(D489,products!$A$1:$A$49,products!$B$1:$B$49,,0)</f>
        <v>Exc</v>
      </c>
      <c r="J489" t="str">
        <f>_xlfn.XLOOKUP(D489,products!$A$1:$A$49,products!$C$1:$C$49,,0)</f>
        <v>D</v>
      </c>
      <c r="K489" s="4">
        <f>_xlfn.XLOOKUP(orders!D489,products!$A$1:$A$49,products!$D$1:$D$49,,0)</f>
        <v>1</v>
      </c>
      <c r="L489" s="5">
        <f>_xlfn.XLOOKUP(D489,products!$A$1:$A$49,products!$E$1:$E$49,,0)</f>
        <v>12.15</v>
      </c>
      <c r="M489" s="5">
        <f>orders!L489*orders!E489</f>
        <v>72.900000000000006</v>
      </c>
      <c r="N489" t="str" cm="1">
        <f t="array" ref="N489">_xlfn.IFS(I489="Rob","Robusta",I489="Exc","Excelsa",I489="Ara","Arabica",I489="Lib","Liberica",I489="","")</f>
        <v>Excelsa</v>
      </c>
      <c r="O489" t="str" cm="1">
        <f t="array" ref="O489">_xlfn.IFS(J489="M","Medium",J489="L","Light",J489="D","Dark",J489="","")</f>
        <v>Dark</v>
      </c>
      <c r="P489" t="str">
        <f>_xlfn.XLOOKUP(Table1[[#This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_xlfn.XLOOKUP(orders!C490,customers!$A$1:$A$1001,customers!$G$1:$G$1001,,0)</f>
        <v>Ireland</v>
      </c>
      <c r="I490" t="str">
        <f>_xlfn.XLOOKUP(D490,products!$A$1:$A$49,products!$B$1:$B$49,,0)</f>
        <v>Rob</v>
      </c>
      <c r="J490" t="str">
        <f>_xlfn.XLOOKUP(D490,products!$A$1:$A$49,products!$C$1:$C$49,,0)</f>
        <v>M</v>
      </c>
      <c r="K490" s="4">
        <f>_xlfn.XLOOKUP(orders!D490,products!$A$1:$A$49,products!$D$1:$D$49,,0)</f>
        <v>0.2</v>
      </c>
      <c r="L490" s="5">
        <f>_xlfn.XLOOKUP(D490,products!$A$1:$A$49,products!$E$1:$E$49,,0)</f>
        <v>2.9849999999999999</v>
      </c>
      <c r="M490" s="5">
        <f>orders!L490*orders!E490</f>
        <v>14.924999999999999</v>
      </c>
      <c r="N490" t="str" cm="1">
        <f t="array" ref="N490">_xlfn.IFS(I490="Rob","Robusta",I490="Exc","Excelsa",I490="Ara","Arabica",I490="Lib","Liberica",I490="","")</f>
        <v>Robusta</v>
      </c>
      <c r="O490" t="str" cm="1">
        <f t="array" ref="O490">_xlfn.IFS(J490="M","Medium",J490="L","Light",J490="D","Dark",J490="","")</f>
        <v>Medium</v>
      </c>
      <c r="P490" t="str">
        <f>_xlfn.XLOOKUP(Table1[[#This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_xlfn.XLOOKUP(orders!C491,customers!$A$1:$A$1001,customers!$G$1:$G$1001,,0)</f>
        <v>United States</v>
      </c>
      <c r="I491" t="str">
        <f>_xlfn.XLOOKUP(D491,products!$A$1:$A$49,products!$B$1:$B$49,,0)</f>
        <v>Lib</v>
      </c>
      <c r="J491" t="str">
        <f>_xlfn.XLOOKUP(D491,products!$A$1:$A$49,products!$C$1:$C$49,,0)</f>
        <v>L</v>
      </c>
      <c r="K491" s="4">
        <f>_xlfn.XLOOKUP(orders!D491,products!$A$1:$A$49,products!$D$1:$D$49,,0)</f>
        <v>1</v>
      </c>
      <c r="L491" s="5">
        <f>_xlfn.XLOOKUP(D491,products!$A$1:$A$49,products!$E$1:$E$49,,0)</f>
        <v>15.85</v>
      </c>
      <c r="M491" s="5">
        <f>orders!L491*orders!E491</f>
        <v>95.1</v>
      </c>
      <c r="N491" t="str" cm="1">
        <f t="array" ref="N491">_xlfn.IFS(I491="Rob","Robusta",I491="Exc","Excelsa",I491="Ara","Arabica",I491="Lib","Liberica",I491="","")</f>
        <v>Liberica</v>
      </c>
      <c r="O491" t="str" cm="1">
        <f t="array" ref="O491">_xlfn.IFS(J491="M","Medium",J491="L","Light",J491="D","Dark",J491="","")</f>
        <v>Light</v>
      </c>
      <c r="P491" t="str">
        <f>_xlfn.XLOOKUP(Table1[[#This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_xlfn.XLOOKUP(orders!C492,customers!$A$1:$A$1001,customers!$G$1:$G$1001,,0)</f>
        <v>United States</v>
      </c>
      <c r="I492" t="str">
        <f>_xlfn.XLOOKUP(D492,products!$A$1:$A$49,products!$B$1:$B$49,,0)</f>
        <v>Lib</v>
      </c>
      <c r="J492" t="str">
        <f>_xlfn.XLOOKUP(D492,products!$A$1:$A$49,products!$C$1:$C$49,,0)</f>
        <v>D</v>
      </c>
      <c r="K492" s="4">
        <f>_xlfn.XLOOKUP(orders!D492,products!$A$1:$A$49,products!$D$1:$D$49,,0)</f>
        <v>0.5</v>
      </c>
      <c r="L492" s="5">
        <f>_xlfn.XLOOKUP(D492,products!$A$1:$A$49,products!$E$1:$E$49,,0)</f>
        <v>7.77</v>
      </c>
      <c r="M492" s="5">
        <f>orders!L492*orders!E492</f>
        <v>15.54</v>
      </c>
      <c r="N492" t="str" cm="1">
        <f t="array" ref="N492">_xlfn.IFS(I492="Rob","Robusta",I492="Exc","Excelsa",I492="Ara","Arabica",I492="Lib","Liberica",I492="","")</f>
        <v>Liberica</v>
      </c>
      <c r="O492" t="str" cm="1">
        <f t="array" ref="O492">_xlfn.IFS(J492="M","Medium",J492="L","Light",J492="D","Dark",J492="","")</f>
        <v>Dark</v>
      </c>
      <c r="P492" t="str">
        <f>_xlfn.XLOOKUP(Table1[[#This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_xlfn.XLOOKUP(orders!C493,customers!$A$1:$A$1001,customers!$G$1:$G$1001,,0)</f>
        <v>United States</v>
      </c>
      <c r="I493" t="str">
        <f>_xlfn.XLOOKUP(D493,products!$A$1:$A$49,products!$B$1:$B$49,,0)</f>
        <v>Lib</v>
      </c>
      <c r="J493" t="str">
        <f>_xlfn.XLOOKUP(D493,products!$A$1:$A$49,products!$C$1:$C$49,,0)</f>
        <v>D</v>
      </c>
      <c r="K493" s="4">
        <f>_xlfn.XLOOKUP(orders!D493,products!$A$1:$A$49,products!$D$1:$D$49,,0)</f>
        <v>0.2</v>
      </c>
      <c r="L493" s="5">
        <f>_xlfn.XLOOKUP(D493,products!$A$1:$A$49,products!$E$1:$E$49,,0)</f>
        <v>3.8849999999999998</v>
      </c>
      <c r="M493" s="5">
        <f>orders!L493*orders!E493</f>
        <v>23.31</v>
      </c>
      <c r="N493" t="str" cm="1">
        <f t="array" ref="N493">_xlfn.IFS(I493="Rob","Robusta",I493="Exc","Excelsa",I493="Ara","Arabica",I493="Lib","Liberica",I493="","")</f>
        <v>Liberica</v>
      </c>
      <c r="O493" t="str" cm="1">
        <f t="array" ref="O493">_xlfn.IFS(J493="M","Medium",J493="L","Light",J493="D","Dark",J493="","")</f>
        <v>Dark</v>
      </c>
      <c r="P493" t="str">
        <f>_xlfn.XLOOKUP(Table1[[#This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_xlfn.XLOOKUP(orders!C494,customers!$A$1:$A$1001,customers!$G$1:$G$1001,,0)</f>
        <v>United States</v>
      </c>
      <c r="I494" t="str">
        <f>_xlfn.XLOOKUP(D494,products!$A$1:$A$49,products!$B$1:$B$49,,0)</f>
        <v>Exc</v>
      </c>
      <c r="J494" t="str">
        <f>_xlfn.XLOOKUP(D494,products!$A$1:$A$49,products!$C$1:$C$49,,0)</f>
        <v>M</v>
      </c>
      <c r="K494" s="4">
        <f>_xlfn.XLOOKUP(orders!D494,products!$A$1:$A$49,products!$D$1:$D$49,,0)</f>
        <v>0.2</v>
      </c>
      <c r="L494" s="5">
        <f>_xlfn.XLOOKUP(D494,products!$A$1:$A$49,products!$E$1:$E$49,,0)</f>
        <v>4.125</v>
      </c>
      <c r="M494" s="5">
        <f>orders!L494*orders!E494</f>
        <v>4.125</v>
      </c>
      <c r="N494" t="str" cm="1">
        <f t="array" ref="N494">_xlfn.IFS(I494="Rob","Robusta",I494="Exc","Excelsa",I494="Ara","Arabica",I494="Lib","Liberica",I494="","")</f>
        <v>Excelsa</v>
      </c>
      <c r="O494" t="str" cm="1">
        <f t="array" ref="O494">_xlfn.IFS(J494="M","Medium",J494="L","Light",J494="D","Dark",J494="","")</f>
        <v>Medium</v>
      </c>
      <c r="P494" t="str">
        <f>_xlfn.XLOOKUP(Table1[[#This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_xlfn.XLOOKUP(orders!C495,customers!$A$1:$A$1001,customers!$G$1:$G$1001,,0)</f>
        <v>United Kingdom</v>
      </c>
      <c r="I495" t="str">
        <f>_xlfn.XLOOKUP(D495,products!$A$1:$A$49,products!$B$1:$B$49,,0)</f>
        <v>Rob</v>
      </c>
      <c r="J495" t="str">
        <f>_xlfn.XLOOKUP(D495,products!$A$1:$A$49,products!$C$1:$C$49,,0)</f>
        <v>M</v>
      </c>
      <c r="K495" s="4">
        <f>_xlfn.XLOOKUP(orders!D495,products!$A$1:$A$49,products!$D$1:$D$49,,0)</f>
        <v>0.5</v>
      </c>
      <c r="L495" s="5">
        <f>_xlfn.XLOOKUP(D495,products!$A$1:$A$49,products!$E$1:$E$49,,0)</f>
        <v>5.97</v>
      </c>
      <c r="M495" s="5">
        <f>orders!L495*orders!E495</f>
        <v>35.82</v>
      </c>
      <c r="N495" t="str" cm="1">
        <f t="array" ref="N495">_xlfn.IFS(I495="Rob","Robusta",I495="Exc","Excelsa",I495="Ara","Arabica",I495="Lib","Liberica",I495="","")</f>
        <v>Robusta</v>
      </c>
      <c r="O495" t="str" cm="1">
        <f t="array" ref="O495">_xlfn.IFS(J495="M","Medium",J495="L","Light",J495="D","Dark",J495="","")</f>
        <v>Medium</v>
      </c>
      <c r="P495" t="str">
        <f>_xlfn.XLOOKUP(Table1[[#This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_xlfn.XLOOKUP(orders!C496,customers!$A$1:$A$1001,customers!$G$1:$G$1001,,0)</f>
        <v>United States</v>
      </c>
      <c r="I496" t="str">
        <f>_xlfn.XLOOKUP(D496,products!$A$1:$A$49,products!$B$1:$B$49,,0)</f>
        <v>Lib</v>
      </c>
      <c r="J496" t="str">
        <f>_xlfn.XLOOKUP(D496,products!$A$1:$A$49,products!$C$1:$C$49,,0)</f>
        <v>L</v>
      </c>
      <c r="K496" s="4">
        <f>_xlfn.XLOOKUP(orders!D496,products!$A$1:$A$49,products!$D$1:$D$49,,0)</f>
        <v>1</v>
      </c>
      <c r="L496" s="5">
        <f>_xlfn.XLOOKUP(D496,products!$A$1:$A$49,products!$E$1:$E$49,,0)</f>
        <v>15.85</v>
      </c>
      <c r="M496" s="5">
        <f>orders!L496*orders!E496</f>
        <v>31.7</v>
      </c>
      <c r="N496" t="str" cm="1">
        <f t="array" ref="N496">_xlfn.IFS(I496="Rob","Robusta",I496="Exc","Excelsa",I496="Ara","Arabica",I496="Lib","Liberica",I496="","")</f>
        <v>Liberica</v>
      </c>
      <c r="O496" t="str" cm="1">
        <f t="array" ref="O496">_xlfn.IFS(J496="M","Medium",J496="L","Light",J496="D","Dark",J496="","")</f>
        <v>Light</v>
      </c>
      <c r="P496" t="str">
        <f>_xlfn.XLOOKUP(Table1[[#This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_xlfn.XLOOKUP(orders!C497,customers!$A$1:$A$1001,customers!$G$1:$G$1001,,0)</f>
        <v>United States</v>
      </c>
      <c r="I497" t="str">
        <f>_xlfn.XLOOKUP(D497,products!$A$1:$A$49,products!$B$1:$B$49,,0)</f>
        <v>Lib</v>
      </c>
      <c r="J497" t="str">
        <f>_xlfn.XLOOKUP(D497,products!$A$1:$A$49,products!$C$1:$C$49,,0)</f>
        <v>L</v>
      </c>
      <c r="K497" s="4">
        <f>_xlfn.XLOOKUP(orders!D497,products!$A$1:$A$49,products!$D$1:$D$49,,0)</f>
        <v>1</v>
      </c>
      <c r="L497" s="5">
        <f>_xlfn.XLOOKUP(D497,products!$A$1:$A$49,products!$E$1:$E$49,,0)</f>
        <v>15.85</v>
      </c>
      <c r="M497" s="5">
        <f>orders!L497*orders!E497</f>
        <v>79.25</v>
      </c>
      <c r="N497" t="str" cm="1">
        <f t="array" ref="N497">_xlfn.IFS(I497="Rob","Robusta",I497="Exc","Excelsa",I497="Ara","Arabica",I497="Lib","Liberica",I497="","")</f>
        <v>Liberica</v>
      </c>
      <c r="O497" t="str" cm="1">
        <f t="array" ref="O497">_xlfn.IFS(J497="M","Medium",J497="L","Light",J497="D","Dark",J497="","")</f>
        <v>Light</v>
      </c>
      <c r="P497" t="str">
        <f>_xlfn.XLOOKUP(Table1[[#This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_xlfn.XLOOKUP(orders!C498,customers!$A$1:$A$1001,customers!$G$1:$G$1001,,0)</f>
        <v>United States</v>
      </c>
      <c r="I498" t="str">
        <f>_xlfn.XLOOKUP(D498,products!$A$1:$A$49,products!$B$1:$B$49,,0)</f>
        <v>Exc</v>
      </c>
      <c r="J498" t="str">
        <f>_xlfn.XLOOKUP(D498,products!$A$1:$A$49,products!$C$1:$C$49,,0)</f>
        <v>D</v>
      </c>
      <c r="K498" s="4">
        <f>_xlfn.XLOOKUP(orders!D498,products!$A$1:$A$49,products!$D$1:$D$49,,0)</f>
        <v>0.2</v>
      </c>
      <c r="L498" s="5">
        <f>_xlfn.XLOOKUP(D498,products!$A$1:$A$49,products!$E$1:$E$49,,0)</f>
        <v>3.645</v>
      </c>
      <c r="M498" s="5">
        <f>orders!L498*orders!E498</f>
        <v>10.935</v>
      </c>
      <c r="N498" t="str" cm="1">
        <f t="array" ref="N498">_xlfn.IFS(I498="Rob","Robusta",I498="Exc","Excelsa",I498="Ara","Arabica",I498="Lib","Liberica",I498="","")</f>
        <v>Excelsa</v>
      </c>
      <c r="O498" t="str" cm="1">
        <f t="array" ref="O498">_xlfn.IFS(J498="M","Medium",J498="L","Light",J498="D","Dark",J498="","")</f>
        <v>Dark</v>
      </c>
      <c r="P498" t="str">
        <f>_xlfn.XLOOKUP(Table1[[#This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_xlfn.XLOOKUP(orders!C499,customers!$A$1:$A$1001,customers!$G$1:$G$1001,,0)</f>
        <v>Ireland</v>
      </c>
      <c r="I499" t="str">
        <f>_xlfn.XLOOKUP(D499,products!$A$1:$A$49,products!$B$1:$B$49,,0)</f>
        <v>Ara</v>
      </c>
      <c r="J499" t="str">
        <f>_xlfn.XLOOKUP(D499,products!$A$1:$A$49,products!$C$1:$C$49,,0)</f>
        <v>D</v>
      </c>
      <c r="K499" s="4">
        <f>_xlfn.XLOOKUP(orders!D499,products!$A$1:$A$49,products!$D$1:$D$49,,0)</f>
        <v>1</v>
      </c>
      <c r="L499" s="5">
        <f>_xlfn.XLOOKUP(D499,products!$A$1:$A$49,products!$E$1:$E$49,,0)</f>
        <v>9.9499999999999993</v>
      </c>
      <c r="M499" s="5">
        <f>orders!L499*orders!E499</f>
        <v>39.799999999999997</v>
      </c>
      <c r="N499" t="str" cm="1">
        <f t="array" ref="N499">_xlfn.IFS(I499="Rob","Robusta",I499="Exc","Excelsa",I499="Ara","Arabica",I499="Lib","Liberica",I499="","")</f>
        <v>Arabica</v>
      </c>
      <c r="O499" t="str" cm="1">
        <f t="array" ref="O499">_xlfn.IFS(J499="M","Medium",J499="L","Light",J499="D","Dark",J499="","")</f>
        <v>Dark</v>
      </c>
      <c r="P499" t="str">
        <f>_xlfn.XLOOKUP(Table1[[#This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_xlfn.XLOOKUP(orders!C500,customers!$A$1:$A$1001,customers!$G$1:$G$1001,,0)</f>
        <v>Ireland</v>
      </c>
      <c r="I500" t="str">
        <f>_xlfn.XLOOKUP(D500,products!$A$1:$A$49,products!$B$1:$B$49,,0)</f>
        <v>Rob</v>
      </c>
      <c r="J500" t="str">
        <f>_xlfn.XLOOKUP(D500,products!$A$1:$A$49,products!$C$1:$C$49,,0)</f>
        <v>M</v>
      </c>
      <c r="K500" s="4">
        <f>_xlfn.XLOOKUP(orders!D500,products!$A$1:$A$49,products!$D$1:$D$49,,0)</f>
        <v>1</v>
      </c>
      <c r="L500" s="5">
        <f>_xlfn.XLOOKUP(D500,products!$A$1:$A$49,products!$E$1:$E$49,,0)</f>
        <v>9.9499999999999993</v>
      </c>
      <c r="M500" s="5">
        <f>orders!L500*orders!E500</f>
        <v>49.75</v>
      </c>
      <c r="N500" t="str" cm="1">
        <f t="array" ref="N500">_xlfn.IFS(I500="Rob","Robusta",I500="Exc","Excelsa",I500="Ara","Arabica",I500="Lib","Liberica",I500="","")</f>
        <v>Robusta</v>
      </c>
      <c r="O500" t="str" cm="1">
        <f t="array" ref="O500">_xlfn.IFS(J500="M","Medium",J500="L","Light",J500="D","Dark",J500="","")</f>
        <v>Medium</v>
      </c>
      <c r="P500" t="str">
        <f>_xlfn.XLOOKUP(Table1[[#This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_xlfn.XLOOKUP(orders!C501,customers!$A$1:$A$1001,customers!$G$1:$G$1001,,0)</f>
        <v>Ireland</v>
      </c>
      <c r="I501" t="str">
        <f>_xlfn.XLOOKUP(D501,products!$A$1:$A$49,products!$B$1:$B$49,,0)</f>
        <v>Rob</v>
      </c>
      <c r="J501" t="str">
        <f>_xlfn.XLOOKUP(D501,products!$A$1:$A$49,products!$C$1:$C$49,,0)</f>
        <v>D</v>
      </c>
      <c r="K501" s="4">
        <f>_xlfn.XLOOKUP(orders!D501,products!$A$1:$A$49,products!$D$1:$D$49,,0)</f>
        <v>0.2</v>
      </c>
      <c r="L501" s="5">
        <f>_xlfn.XLOOKUP(D501,products!$A$1:$A$49,products!$E$1:$E$49,,0)</f>
        <v>2.6849999999999996</v>
      </c>
      <c r="M501" s="5">
        <f>orders!L501*orders!E501</f>
        <v>8.0549999999999997</v>
      </c>
      <c r="N501" t="str" cm="1">
        <f t="array" ref="N501">_xlfn.IFS(I501="Rob","Robusta",I501="Exc","Excelsa",I501="Ara","Arabica",I501="Lib","Liberica",I501="","")</f>
        <v>Robusta</v>
      </c>
      <c r="O501" t="str" cm="1">
        <f t="array" ref="O501">_xlfn.IFS(J501="M","Medium",J501="L","Light",J501="D","Dark",J501="","")</f>
        <v>Dark</v>
      </c>
      <c r="P501" t="str">
        <f>_xlfn.XLOOKUP(Table1[[#This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_xlfn.XLOOKUP(orders!C502,customers!$A$1:$A$1001,customers!$G$1:$G$1001,,0)</f>
        <v>United States</v>
      </c>
      <c r="I502" t="str">
        <f>_xlfn.XLOOKUP(D502,products!$A$1:$A$49,products!$B$1:$B$49,,0)</f>
        <v>Rob</v>
      </c>
      <c r="J502" t="str">
        <f>_xlfn.XLOOKUP(D502,products!$A$1:$A$49,products!$C$1:$C$49,,0)</f>
        <v>L</v>
      </c>
      <c r="K502" s="4">
        <f>_xlfn.XLOOKUP(orders!D502,products!$A$1:$A$49,products!$D$1:$D$49,,0)</f>
        <v>1</v>
      </c>
      <c r="L502" s="5">
        <f>_xlfn.XLOOKUP(D502,products!$A$1:$A$49,products!$E$1:$E$49,,0)</f>
        <v>11.95</v>
      </c>
      <c r="M502" s="5">
        <f>orders!L502*orders!E502</f>
        <v>47.8</v>
      </c>
      <c r="N502" t="str" cm="1">
        <f t="array" ref="N502">_xlfn.IFS(I502="Rob","Robusta",I502="Exc","Excelsa",I502="Ara","Arabica",I502="Lib","Liberica",I502="","")</f>
        <v>Robusta</v>
      </c>
      <c r="O502" t="str" cm="1">
        <f t="array" ref="O502">_xlfn.IFS(J502="M","Medium",J502="L","Light",J502="D","Dark",J502="","")</f>
        <v>Light</v>
      </c>
      <c r="P502" t="str">
        <f>_xlfn.XLOOKUP(Table1[[#This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_xlfn.XLOOKUP(orders!C503,customers!$A$1:$A$1001,customers!$G$1:$G$1001,,0)</f>
        <v>United Kingdom</v>
      </c>
      <c r="I503" t="str">
        <f>_xlfn.XLOOKUP(D503,products!$A$1:$A$49,products!$B$1:$B$49,,0)</f>
        <v>Rob</v>
      </c>
      <c r="J503" t="str">
        <f>_xlfn.XLOOKUP(D503,products!$A$1:$A$49,products!$C$1:$C$49,,0)</f>
        <v>M</v>
      </c>
      <c r="K503" s="4">
        <f>_xlfn.XLOOKUP(orders!D503,products!$A$1:$A$49,products!$D$1:$D$49,,0)</f>
        <v>0.2</v>
      </c>
      <c r="L503" s="5">
        <f>_xlfn.XLOOKUP(D503,products!$A$1:$A$49,products!$E$1:$E$49,,0)</f>
        <v>2.9849999999999999</v>
      </c>
      <c r="M503" s="5">
        <f>orders!L503*orders!E503</f>
        <v>11.94</v>
      </c>
      <c r="N503" t="str" cm="1">
        <f t="array" ref="N503">_xlfn.IFS(I503="Rob","Robusta",I503="Exc","Excelsa",I503="Ara","Arabica",I503="Lib","Liberica",I503="","")</f>
        <v>Robusta</v>
      </c>
      <c r="O503" t="str" cm="1">
        <f t="array" ref="O503">_xlfn.IFS(J503="M","Medium",J503="L","Light",J503="D","Dark",J503="","")</f>
        <v>Medium</v>
      </c>
      <c r="P503" t="str">
        <f>_xlfn.XLOOKUP(Table1[[#This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_xlfn.XLOOKUP(orders!C504,customers!$A$1:$A$1001,customers!$G$1:$G$1001,,0)</f>
        <v>United Kingdom</v>
      </c>
      <c r="I504" t="str">
        <f>_xlfn.XLOOKUP(D504,products!$A$1:$A$49,products!$B$1:$B$49,,0)</f>
        <v>Exc</v>
      </c>
      <c r="J504" t="str">
        <f>_xlfn.XLOOKUP(D504,products!$A$1:$A$49,products!$C$1:$C$49,,0)</f>
        <v>M</v>
      </c>
      <c r="K504" s="4">
        <f>_xlfn.XLOOKUP(orders!D504,products!$A$1:$A$49,products!$D$1:$D$49,,0)</f>
        <v>0.2</v>
      </c>
      <c r="L504" s="5">
        <f>_xlfn.XLOOKUP(D504,products!$A$1:$A$49,products!$E$1:$E$49,,0)</f>
        <v>4.125</v>
      </c>
      <c r="M504" s="5">
        <f>orders!L504*orders!E504</f>
        <v>16.5</v>
      </c>
      <c r="N504" t="str" cm="1">
        <f t="array" ref="N504">_xlfn.IFS(I504="Rob","Robusta",I504="Exc","Excelsa",I504="Ara","Arabica",I504="Lib","Liberica",I504="","")</f>
        <v>Excelsa</v>
      </c>
      <c r="O504" t="str" cm="1">
        <f t="array" ref="O504">_xlfn.IFS(J504="M","Medium",J504="L","Light",J504="D","Dark",J504="","")</f>
        <v>Medium</v>
      </c>
      <c r="P504" t="str">
        <f>_xlfn.XLOOKUP(Table1[[#This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_xlfn.XLOOKUP(orders!C505,customers!$A$1:$A$1001,customers!$G$1:$G$1001,,0)</f>
        <v>United Kingdom</v>
      </c>
      <c r="I505" t="str">
        <f>_xlfn.XLOOKUP(D505,products!$A$1:$A$49,products!$B$1:$B$49,,0)</f>
        <v>Lib</v>
      </c>
      <c r="J505" t="str">
        <f>_xlfn.XLOOKUP(D505,products!$A$1:$A$49,products!$C$1:$C$49,,0)</f>
        <v>D</v>
      </c>
      <c r="K505" s="4">
        <f>_xlfn.XLOOKUP(orders!D505,products!$A$1:$A$49,products!$D$1:$D$49,,0)</f>
        <v>1</v>
      </c>
      <c r="L505" s="5">
        <f>_xlfn.XLOOKUP(D505,products!$A$1:$A$49,products!$E$1:$E$49,,0)</f>
        <v>12.95</v>
      </c>
      <c r="M505" s="5">
        <f>orders!L505*orders!E505</f>
        <v>51.8</v>
      </c>
      <c r="N505" t="str" cm="1">
        <f t="array" ref="N505">_xlfn.IFS(I505="Rob","Robusta",I505="Exc","Excelsa",I505="Ara","Arabica",I505="Lib","Liberica",I505="","")</f>
        <v>Liberica</v>
      </c>
      <c r="O505" t="str" cm="1">
        <f t="array" ref="O505">_xlfn.IFS(J505="M","Medium",J505="L","Light",J505="D","Dark",J505="","")</f>
        <v>Dark</v>
      </c>
      <c r="P505" t="str">
        <f>_xlfn.XLOOKUP(Table1[[#This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_xlfn.XLOOKUP(orders!C506,customers!$A$1:$A$1001,customers!$G$1:$G$1001,,0)</f>
        <v>United Kingdom</v>
      </c>
      <c r="I506" t="str">
        <f>_xlfn.XLOOKUP(D506,products!$A$1:$A$49,products!$B$1:$B$49,,0)</f>
        <v>Lib</v>
      </c>
      <c r="J506" t="str">
        <f>_xlfn.XLOOKUP(D506,products!$A$1:$A$49,products!$C$1:$C$49,,0)</f>
        <v>L</v>
      </c>
      <c r="K506" s="4">
        <f>_xlfn.XLOOKUP(orders!D506,products!$A$1:$A$49,products!$D$1:$D$49,,0)</f>
        <v>0.2</v>
      </c>
      <c r="L506" s="5">
        <f>_xlfn.XLOOKUP(D506,products!$A$1:$A$49,products!$E$1:$E$49,,0)</f>
        <v>4.7549999999999999</v>
      </c>
      <c r="M506" s="5">
        <f>orders!L506*orders!E506</f>
        <v>14.265000000000001</v>
      </c>
      <c r="N506" t="str" cm="1">
        <f t="array" ref="N506">_xlfn.IFS(I506="Rob","Robusta",I506="Exc","Excelsa",I506="Ara","Arabica",I506="Lib","Liberica",I506="","")</f>
        <v>Liberica</v>
      </c>
      <c r="O506" t="str" cm="1">
        <f t="array" ref="O506">_xlfn.IFS(J506="M","Medium",J506="L","Light",J506="D","Dark",J506="","")</f>
        <v>Light</v>
      </c>
      <c r="P506" t="str">
        <f>_xlfn.XLOOKUP(Table1[[#This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_xlfn.XLOOKUP(orders!C507,customers!$A$1:$A$1001,customers!$G$1:$G$1001,,0)</f>
        <v>United States</v>
      </c>
      <c r="I507" t="str">
        <f>_xlfn.XLOOKUP(D507,products!$A$1:$A$49,products!$B$1:$B$49,,0)</f>
        <v>Lib</v>
      </c>
      <c r="J507" t="str">
        <f>_xlfn.XLOOKUP(D507,products!$A$1:$A$49,products!$C$1:$C$49,,0)</f>
        <v>M</v>
      </c>
      <c r="K507" s="4">
        <f>_xlfn.XLOOKUP(orders!D507,products!$A$1:$A$49,products!$D$1:$D$49,,0)</f>
        <v>0.2</v>
      </c>
      <c r="L507" s="5">
        <f>_xlfn.XLOOKUP(D507,products!$A$1:$A$49,products!$E$1:$E$49,,0)</f>
        <v>4.3650000000000002</v>
      </c>
      <c r="M507" s="5">
        <f>orders!L507*orders!E507</f>
        <v>26.19</v>
      </c>
      <c r="N507" t="str" cm="1">
        <f t="array" ref="N507">_xlfn.IFS(I507="Rob","Robusta",I507="Exc","Excelsa",I507="Ara","Arabica",I507="Lib","Liberica",I507="","")</f>
        <v>Liberica</v>
      </c>
      <c r="O507" t="str" cm="1">
        <f t="array" ref="O507">_xlfn.IFS(J507="M","Medium",J507="L","Light",J507="D","Dark",J507="","")</f>
        <v>Medium</v>
      </c>
      <c r="P507" t="str">
        <f>_xlfn.XLOOKUP(Table1[[#This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_xlfn.XLOOKUP(orders!C508,customers!$A$1:$A$1001,customers!$G$1:$G$1001,,0)</f>
        <v>United States</v>
      </c>
      <c r="I508" t="str">
        <f>_xlfn.XLOOKUP(D508,products!$A$1:$A$49,products!$B$1:$B$49,,0)</f>
        <v>Ara</v>
      </c>
      <c r="J508" t="str">
        <f>_xlfn.XLOOKUP(D508,products!$A$1:$A$49,products!$C$1:$C$49,,0)</f>
        <v>L</v>
      </c>
      <c r="K508" s="4">
        <f>_xlfn.XLOOKUP(orders!D508,products!$A$1:$A$49,products!$D$1:$D$49,,0)</f>
        <v>1</v>
      </c>
      <c r="L508" s="5">
        <f>_xlfn.XLOOKUP(D508,products!$A$1:$A$49,products!$E$1:$E$49,,0)</f>
        <v>12.95</v>
      </c>
      <c r="M508" s="5">
        <f>orders!L508*orders!E508</f>
        <v>25.9</v>
      </c>
      <c r="N508" t="str" cm="1">
        <f t="array" ref="N508">_xlfn.IFS(I508="Rob","Robusta",I508="Exc","Excelsa",I508="Ara","Arabica",I508="Lib","Liberica",I508="","")</f>
        <v>Arabica</v>
      </c>
      <c r="O508" t="str" cm="1">
        <f t="array" ref="O508">_xlfn.IFS(J508="M","Medium",J508="L","Light",J508="D","Dark",J508="","")</f>
        <v>Light</v>
      </c>
      <c r="P508" t="str">
        <f>_xlfn.XLOOKUP(Table1[[#This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_xlfn.XLOOKUP(orders!C509,customers!$A$1:$A$1001,customers!$G$1:$G$1001,,0)</f>
        <v>United States</v>
      </c>
      <c r="I509" t="str">
        <f>_xlfn.XLOOKUP(D509,products!$A$1:$A$49,products!$B$1:$B$49,,0)</f>
        <v>Ara</v>
      </c>
      <c r="J509" t="str">
        <f>_xlfn.XLOOKUP(D509,products!$A$1:$A$49,products!$C$1:$C$49,,0)</f>
        <v>L</v>
      </c>
      <c r="K509" s="4">
        <f>_xlfn.XLOOKUP(orders!D509,products!$A$1:$A$49,products!$D$1:$D$49,,0)</f>
        <v>2.5</v>
      </c>
      <c r="L509" s="5">
        <f>_xlfn.XLOOKUP(D509,products!$A$1:$A$49,products!$E$1:$E$49,,0)</f>
        <v>29.784999999999997</v>
      </c>
      <c r="M509" s="5">
        <f>orders!L509*orders!E509</f>
        <v>89.35499999999999</v>
      </c>
      <c r="N509" t="str" cm="1">
        <f t="array" ref="N509">_xlfn.IFS(I509="Rob","Robusta",I509="Exc","Excelsa",I509="Ara","Arabica",I509="Lib","Liberica",I509="","")</f>
        <v>Arabica</v>
      </c>
      <c r="O509" t="str" cm="1">
        <f t="array" ref="O509">_xlfn.IFS(J509="M","Medium",J509="L","Light",J509="D","Dark",J509="","")</f>
        <v>Light</v>
      </c>
      <c r="P509" t="str">
        <f>_xlfn.XLOOKUP(Table1[[#This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_xlfn.XLOOKUP(orders!C510,customers!$A$1:$A$1001,customers!$G$1:$G$1001,,0)</f>
        <v>Ireland</v>
      </c>
      <c r="I510" t="str">
        <f>_xlfn.XLOOKUP(D510,products!$A$1:$A$49,products!$B$1:$B$49,,0)</f>
        <v>Lib</v>
      </c>
      <c r="J510" t="str">
        <f>_xlfn.XLOOKUP(D510,products!$A$1:$A$49,products!$C$1:$C$49,,0)</f>
        <v>D</v>
      </c>
      <c r="K510" s="4">
        <f>_xlfn.XLOOKUP(orders!D510,products!$A$1:$A$49,products!$D$1:$D$49,,0)</f>
        <v>0.5</v>
      </c>
      <c r="L510" s="5">
        <f>_xlfn.XLOOKUP(D510,products!$A$1:$A$49,products!$E$1:$E$49,,0)</f>
        <v>7.77</v>
      </c>
      <c r="M510" s="5">
        <f>orders!L510*orders!E510</f>
        <v>46.62</v>
      </c>
      <c r="N510" t="str" cm="1">
        <f t="array" ref="N510">_xlfn.IFS(I510="Rob","Robusta",I510="Exc","Excelsa",I510="Ara","Arabica",I510="Lib","Liberica",I510="","")</f>
        <v>Liberica</v>
      </c>
      <c r="O510" t="str" cm="1">
        <f t="array" ref="O510">_xlfn.IFS(J510="M","Medium",J510="L","Light",J510="D","Dark",J510="","")</f>
        <v>Dark</v>
      </c>
      <c r="P510" t="str">
        <f>_xlfn.XLOOKUP(Table1[[#This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_xlfn.XLOOKUP(orders!C511,customers!$A$1:$A$1001,customers!$G$1:$G$1001,,0)</f>
        <v>Ireland</v>
      </c>
      <c r="I511" t="str">
        <f>_xlfn.XLOOKUP(D511,products!$A$1:$A$49,products!$B$1:$B$49,,0)</f>
        <v>Ara</v>
      </c>
      <c r="J511" t="str">
        <f>_xlfn.XLOOKUP(D511,products!$A$1:$A$49,products!$C$1:$C$49,,0)</f>
        <v>D</v>
      </c>
      <c r="K511" s="4">
        <f>_xlfn.XLOOKUP(orders!D511,products!$A$1:$A$49,products!$D$1:$D$49,,0)</f>
        <v>1</v>
      </c>
      <c r="L511" s="5">
        <f>_xlfn.XLOOKUP(D511,products!$A$1:$A$49,products!$E$1:$E$49,,0)</f>
        <v>9.9499999999999993</v>
      </c>
      <c r="M511" s="5">
        <f>orders!L511*orders!E511</f>
        <v>29.849999999999998</v>
      </c>
      <c r="N511" t="str" cm="1">
        <f t="array" ref="N511">_xlfn.IFS(I511="Rob","Robusta",I511="Exc","Excelsa",I511="Ara","Arabica",I511="Lib","Liberica",I511="","")</f>
        <v>Arabica</v>
      </c>
      <c r="O511" t="str" cm="1">
        <f t="array" ref="O511">_xlfn.IFS(J511="M","Medium",J511="L","Light",J511="D","Dark",J511="","")</f>
        <v>Dark</v>
      </c>
      <c r="P511" t="str">
        <f>_xlfn.XLOOKUP(Table1[[#This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_xlfn.XLOOKUP(orders!C512,customers!$A$1:$A$1001,customers!$G$1:$G$1001,,0)</f>
        <v>Ireland</v>
      </c>
      <c r="I512" t="str">
        <f>_xlfn.XLOOKUP(D512,products!$A$1:$A$49,products!$B$1:$B$49,,0)</f>
        <v>Rob</v>
      </c>
      <c r="J512" t="str">
        <f>_xlfn.XLOOKUP(D512,products!$A$1:$A$49,products!$C$1:$C$49,,0)</f>
        <v>L</v>
      </c>
      <c r="K512" s="4">
        <f>_xlfn.XLOOKUP(orders!D512,products!$A$1:$A$49,products!$D$1:$D$49,,0)</f>
        <v>0.2</v>
      </c>
      <c r="L512" s="5">
        <f>_xlfn.XLOOKUP(D512,products!$A$1:$A$49,products!$E$1:$E$49,,0)</f>
        <v>3.5849999999999995</v>
      </c>
      <c r="M512" s="5">
        <f>orders!L512*orders!E512</f>
        <v>10.754999999999999</v>
      </c>
      <c r="N512" t="str" cm="1">
        <f t="array" ref="N512">_xlfn.IFS(I512="Rob","Robusta",I512="Exc","Excelsa",I512="Ara","Arabica",I512="Lib","Liberica",I512="","")</f>
        <v>Robusta</v>
      </c>
      <c r="O512" t="str" cm="1">
        <f t="array" ref="O512">_xlfn.IFS(J512="M","Medium",J512="L","Light",J512="D","Dark",J512="","")</f>
        <v>Light</v>
      </c>
      <c r="P512" t="str">
        <f>_xlfn.XLOOKUP(Table1[[#This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_xlfn.XLOOKUP(orders!C513,customers!$A$1:$A$1001,customers!$G$1:$G$1001,,0)</f>
        <v>United States</v>
      </c>
      <c r="I513" t="str">
        <f>_xlfn.XLOOKUP(D513,products!$A$1:$A$49,products!$B$1:$B$49,,0)</f>
        <v>Ara</v>
      </c>
      <c r="J513" t="str">
        <f>_xlfn.XLOOKUP(D513,products!$A$1:$A$49,products!$C$1:$C$49,,0)</f>
        <v>M</v>
      </c>
      <c r="K513" s="4">
        <f>_xlfn.XLOOKUP(orders!D513,products!$A$1:$A$49,products!$D$1:$D$49,,0)</f>
        <v>0.2</v>
      </c>
      <c r="L513" s="5">
        <f>_xlfn.XLOOKUP(D513,products!$A$1:$A$49,products!$E$1:$E$49,,0)</f>
        <v>3.375</v>
      </c>
      <c r="M513" s="5">
        <f>orders!L513*orders!E513</f>
        <v>13.5</v>
      </c>
      <c r="N513" t="str" cm="1">
        <f t="array" ref="N513">_xlfn.IFS(I513="Rob","Robusta",I513="Exc","Excelsa",I513="Ara","Arabica",I513="Lib","Liberica",I513="","")</f>
        <v>Arabica</v>
      </c>
      <c r="O513" t="str" cm="1">
        <f t="array" ref="O513">_xlfn.IFS(J513="M","Medium",J513="L","Light",J513="D","Dark",J513="","")</f>
        <v>Medium</v>
      </c>
      <c r="P513" t="str">
        <f>_xlfn.XLOOKUP(Table1[[#This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_xlfn.XLOOKUP(orders!C514,customers!$A$1:$A$1001,customers!$G$1:$G$1001,,0)</f>
        <v>United States</v>
      </c>
      <c r="I514" t="str">
        <f>_xlfn.XLOOKUP(D514,products!$A$1:$A$49,products!$B$1:$B$49,,0)</f>
        <v>Lib</v>
      </c>
      <c r="J514" t="str">
        <f>_xlfn.XLOOKUP(D514,products!$A$1:$A$49,products!$C$1:$C$49,,0)</f>
        <v>L</v>
      </c>
      <c r="K514" s="4">
        <f>_xlfn.XLOOKUP(orders!D514,products!$A$1:$A$49,products!$D$1:$D$49,,0)</f>
        <v>1</v>
      </c>
      <c r="L514" s="5">
        <f>_xlfn.XLOOKUP(D514,products!$A$1:$A$49,products!$E$1:$E$49,,0)</f>
        <v>15.85</v>
      </c>
      <c r="M514" s="5">
        <f>orders!L514*orders!E514</f>
        <v>47.55</v>
      </c>
      <c r="N514" t="str" cm="1">
        <f t="array" ref="N514">_xlfn.IFS(I514="Rob","Robusta",I514="Exc","Excelsa",I514="Ara","Arabica",I514="Lib","Liberica",I514="","")</f>
        <v>Liberica</v>
      </c>
      <c r="O514" t="str" cm="1">
        <f t="array" ref="O514">_xlfn.IFS(J514="M","Medium",J514="L","Light",J514="D","Dark",J514="","")</f>
        <v>Light</v>
      </c>
      <c r="P514" t="str">
        <f>_xlfn.XLOOKUP(Table1[[#This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_xlfn.XLOOKUP(orders!C515,customers!$A$1:$A$1001,customers!$G$1:$G$1001,,0)</f>
        <v>United States</v>
      </c>
      <c r="I515" t="str">
        <f>_xlfn.XLOOKUP(D515,products!$A$1:$A$49,products!$B$1:$B$49,,0)</f>
        <v>Lib</v>
      </c>
      <c r="J515" t="str">
        <f>_xlfn.XLOOKUP(D515,products!$A$1:$A$49,products!$C$1:$C$49,,0)</f>
        <v>L</v>
      </c>
      <c r="K515" s="4">
        <f>_xlfn.XLOOKUP(orders!D515,products!$A$1:$A$49,products!$D$1:$D$49,,0)</f>
        <v>1</v>
      </c>
      <c r="L515" s="5">
        <f>_xlfn.XLOOKUP(D515,products!$A$1:$A$49,products!$E$1:$E$49,,0)</f>
        <v>15.85</v>
      </c>
      <c r="M515" s="5">
        <f>orders!L515*orders!E515</f>
        <v>79.25</v>
      </c>
      <c r="N515" t="str" cm="1">
        <f t="array" ref="N515">_xlfn.IFS(I515="Rob","Robusta",I515="Exc","Excelsa",I515="Ara","Arabica",I515="Lib","Liberica",I515="","")</f>
        <v>Liberica</v>
      </c>
      <c r="O515" t="str" cm="1">
        <f t="array" ref="O515">_xlfn.IFS(J515="M","Medium",J515="L","Light",J515="D","Dark",J515="","")</f>
        <v>Light</v>
      </c>
      <c r="P515" t="str">
        <f>_xlfn.XLOOKUP(Table1[[#This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_xlfn.XLOOKUP(orders!C516,customers!$A$1:$A$1001,customers!$G$1:$G$1001,,0)</f>
        <v>United States</v>
      </c>
      <c r="I516" t="str">
        <f>_xlfn.XLOOKUP(D516,products!$A$1:$A$49,products!$B$1:$B$49,,0)</f>
        <v>Lib</v>
      </c>
      <c r="J516" t="str">
        <f>_xlfn.XLOOKUP(D516,products!$A$1:$A$49,products!$C$1:$C$49,,0)</f>
        <v>M</v>
      </c>
      <c r="K516" s="4">
        <f>_xlfn.XLOOKUP(orders!D516,products!$A$1:$A$49,products!$D$1:$D$49,,0)</f>
        <v>0.2</v>
      </c>
      <c r="L516" s="5">
        <f>_xlfn.XLOOKUP(D516,products!$A$1:$A$49,products!$E$1:$E$49,,0)</f>
        <v>4.3650000000000002</v>
      </c>
      <c r="M516" s="5">
        <f>orders!L516*orders!E516</f>
        <v>26.19</v>
      </c>
      <c r="N516" t="str" cm="1">
        <f t="array" ref="N516">_xlfn.IFS(I516="Rob","Robusta",I516="Exc","Excelsa",I516="Ara","Arabica",I516="Lib","Liberica",I516="","")</f>
        <v>Liberica</v>
      </c>
      <c r="O516" t="str" cm="1">
        <f t="array" ref="O516">_xlfn.IFS(J516="M","Medium",J516="L","Light",J516="D","Dark",J516="","")</f>
        <v>Medium</v>
      </c>
      <c r="P516" t="str">
        <f>_xlfn.XLOOKUP(Table1[[#This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_xlfn.XLOOKUP(orders!C517,customers!$A$1:$A$1001,customers!$G$1:$G$1001,,0)</f>
        <v>United States</v>
      </c>
      <c r="I517" t="str">
        <f>_xlfn.XLOOKUP(D517,products!$A$1:$A$49,products!$B$1:$B$49,,0)</f>
        <v>Rob</v>
      </c>
      <c r="J517" t="str">
        <f>_xlfn.XLOOKUP(D517,products!$A$1:$A$49,products!$C$1:$C$49,,0)</f>
        <v>L</v>
      </c>
      <c r="K517" s="4">
        <f>_xlfn.XLOOKUP(orders!D517,products!$A$1:$A$49,products!$D$1:$D$49,,0)</f>
        <v>0.5</v>
      </c>
      <c r="L517" s="5">
        <f>_xlfn.XLOOKUP(D517,products!$A$1:$A$49,products!$E$1:$E$49,,0)</f>
        <v>7.169999999999999</v>
      </c>
      <c r="M517" s="5">
        <f>orders!L517*orders!E517</f>
        <v>21.509999999999998</v>
      </c>
      <c r="N517" t="str" cm="1">
        <f t="array" ref="N517">_xlfn.IFS(I517="Rob","Robusta",I517="Exc","Excelsa",I517="Ara","Arabica",I517="Lib","Liberica",I517="","")</f>
        <v>Robusta</v>
      </c>
      <c r="O517" t="str" cm="1">
        <f t="array" ref="O517">_xlfn.IFS(J517="M","Medium",J517="L","Light",J517="D","Dark",J517="","")</f>
        <v>Light</v>
      </c>
      <c r="P517" t="str">
        <f>_xlfn.XLOOKUP(Table1[[#This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_xlfn.XLOOKUP(orders!C518,customers!$A$1:$A$1001,customers!$G$1:$G$1001,,0)</f>
        <v>United States</v>
      </c>
      <c r="I518" t="str">
        <f>_xlfn.XLOOKUP(D518,products!$A$1:$A$49,products!$B$1:$B$49,,0)</f>
        <v>Rob</v>
      </c>
      <c r="J518" t="str">
        <f>_xlfn.XLOOKUP(D518,products!$A$1:$A$49,products!$C$1:$C$49,,0)</f>
        <v>D</v>
      </c>
      <c r="K518" s="4">
        <f>_xlfn.XLOOKUP(orders!D518,products!$A$1:$A$49,products!$D$1:$D$49,,0)</f>
        <v>2.5</v>
      </c>
      <c r="L518" s="5">
        <f>_xlfn.XLOOKUP(D518,products!$A$1:$A$49,products!$E$1:$E$49,,0)</f>
        <v>20.584999999999997</v>
      </c>
      <c r="M518" s="5">
        <f>orders!L518*orders!E518</f>
        <v>102.92499999999998</v>
      </c>
      <c r="N518" t="str" cm="1">
        <f t="array" ref="N518">_xlfn.IFS(I518="Rob","Robusta",I518="Exc","Excelsa",I518="Ara","Arabica",I518="Lib","Liberica",I518="","")</f>
        <v>Robusta</v>
      </c>
      <c r="O518" t="str" cm="1">
        <f t="array" ref="O518">_xlfn.IFS(J518="M","Medium",J518="L","Light",J518="D","Dark",J518="","")</f>
        <v>Dark</v>
      </c>
      <c r="P518" t="str">
        <f>_xlfn.XLOOKUP(Table1[[#This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_xlfn.XLOOKUP(orders!C519,customers!$A$1:$A$1001,customers!$G$1:$G$1001,,0)</f>
        <v>United States</v>
      </c>
      <c r="I519" t="str">
        <f>_xlfn.XLOOKUP(D519,products!$A$1:$A$49,products!$B$1:$B$49,,0)</f>
        <v>Lib</v>
      </c>
      <c r="J519" t="str">
        <f>_xlfn.XLOOKUP(D519,products!$A$1:$A$49,products!$C$1:$C$49,,0)</f>
        <v>D</v>
      </c>
      <c r="K519" s="4">
        <f>_xlfn.XLOOKUP(orders!D519,products!$A$1:$A$49,products!$D$1:$D$49,,0)</f>
        <v>0.2</v>
      </c>
      <c r="L519" s="5">
        <f>_xlfn.XLOOKUP(D519,products!$A$1:$A$49,products!$E$1:$E$49,,0)</f>
        <v>3.8849999999999998</v>
      </c>
      <c r="M519" s="5">
        <f>orders!L519*orders!E519</f>
        <v>7.77</v>
      </c>
      <c r="N519" t="str" cm="1">
        <f t="array" ref="N519">_xlfn.IFS(I519="Rob","Robusta",I519="Exc","Excelsa",I519="Ara","Arabica",I519="Lib","Liberica",I519="","")</f>
        <v>Liberica</v>
      </c>
      <c r="O519" t="str" cm="1">
        <f t="array" ref="O519">_xlfn.IFS(J519="M","Medium",J519="L","Light",J519="D","Dark",J519="","")</f>
        <v>Dark</v>
      </c>
      <c r="P519" t="str">
        <f>_xlfn.XLOOKUP(Table1[[#This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_xlfn.XLOOKUP(orders!C520,customers!$A$1:$A$1001,customers!$G$1:$G$1001,,0)</f>
        <v>United States</v>
      </c>
      <c r="I520" t="str">
        <f>_xlfn.XLOOKUP(D520,products!$A$1:$A$49,products!$B$1:$B$49,,0)</f>
        <v>Exc</v>
      </c>
      <c r="J520" t="str">
        <f>_xlfn.XLOOKUP(D520,products!$A$1:$A$49,products!$C$1:$C$49,,0)</f>
        <v>D</v>
      </c>
      <c r="K520" s="4">
        <f>_xlfn.XLOOKUP(orders!D520,products!$A$1:$A$49,products!$D$1:$D$49,,0)</f>
        <v>2.5</v>
      </c>
      <c r="L520" s="5">
        <f>_xlfn.XLOOKUP(D520,products!$A$1:$A$49,products!$E$1:$E$49,,0)</f>
        <v>27.945</v>
      </c>
      <c r="M520" s="5">
        <f>orders!L520*orders!E520</f>
        <v>139.72499999999999</v>
      </c>
      <c r="N520" t="str" cm="1">
        <f t="array" ref="N520">_xlfn.IFS(I520="Rob","Robusta",I520="Exc","Excelsa",I520="Ara","Arabica",I520="Lib","Liberica",I520="","")</f>
        <v>Excelsa</v>
      </c>
      <c r="O520" t="str" cm="1">
        <f t="array" ref="O520">_xlfn.IFS(J520="M","Medium",J520="L","Light",J520="D","Dark",J520="","")</f>
        <v>Dark</v>
      </c>
      <c r="P520" t="str">
        <f>_xlfn.XLOOKUP(Table1[[#This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_xlfn.XLOOKUP(orders!C521,customers!$A$1:$A$1001,customers!$G$1:$G$1001,,0)</f>
        <v>Ireland</v>
      </c>
      <c r="I521" t="str">
        <f>_xlfn.XLOOKUP(D521,products!$A$1:$A$49,products!$B$1:$B$49,,0)</f>
        <v>Ara</v>
      </c>
      <c r="J521" t="str">
        <f>_xlfn.XLOOKUP(D521,products!$A$1:$A$49,products!$C$1:$C$49,,0)</f>
        <v>D</v>
      </c>
      <c r="K521" s="4">
        <f>_xlfn.XLOOKUP(orders!D521,products!$A$1:$A$49,products!$D$1:$D$49,,0)</f>
        <v>0.5</v>
      </c>
      <c r="L521" s="5">
        <f>_xlfn.XLOOKUP(D521,products!$A$1:$A$49,products!$E$1:$E$49,,0)</f>
        <v>5.97</v>
      </c>
      <c r="M521" s="5">
        <f>orders!L521*orders!E521</f>
        <v>11.94</v>
      </c>
      <c r="N521" t="str" cm="1">
        <f t="array" ref="N521">_xlfn.IFS(I521="Rob","Robusta",I521="Exc","Excelsa",I521="Ara","Arabica",I521="Lib","Liberica",I521="","")</f>
        <v>Arabica</v>
      </c>
      <c r="O521" t="str" cm="1">
        <f t="array" ref="O521">_xlfn.IFS(J521="M","Medium",J521="L","Light",J521="D","Dark",J521="","")</f>
        <v>Dark</v>
      </c>
      <c r="P521" t="str">
        <f>_xlfn.XLOOKUP(Table1[[#This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_xlfn.XLOOKUP(orders!C522,customers!$A$1:$A$1001,customers!$G$1:$G$1001,,0)</f>
        <v>United States</v>
      </c>
      <c r="I522" t="str">
        <f>_xlfn.XLOOKUP(D522,products!$A$1:$A$49,products!$B$1:$B$49,,0)</f>
        <v>Lib</v>
      </c>
      <c r="J522" t="str">
        <f>_xlfn.XLOOKUP(D522,products!$A$1:$A$49,products!$C$1:$C$49,,0)</f>
        <v>D</v>
      </c>
      <c r="K522" s="4">
        <f>_xlfn.XLOOKUP(orders!D522,products!$A$1:$A$49,products!$D$1:$D$49,,0)</f>
        <v>0.2</v>
      </c>
      <c r="L522" s="5">
        <f>_xlfn.XLOOKUP(D522,products!$A$1:$A$49,products!$E$1:$E$49,,0)</f>
        <v>3.8849999999999998</v>
      </c>
      <c r="M522" s="5">
        <f>orders!L522*orders!E522</f>
        <v>3.8849999999999998</v>
      </c>
      <c r="N522" t="str" cm="1">
        <f t="array" ref="N522">_xlfn.IFS(I522="Rob","Robusta",I522="Exc","Excelsa",I522="Ara","Arabica",I522="Lib","Liberica",I522="","")</f>
        <v>Liberica</v>
      </c>
      <c r="O522" t="str" cm="1">
        <f t="array" ref="O522">_xlfn.IFS(J522="M","Medium",J522="L","Light",J522="D","Dark",J522="","")</f>
        <v>Dark</v>
      </c>
      <c r="P522" t="str">
        <f>_xlfn.XLOOKUP(Table1[[#This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_xlfn.XLOOKUP(orders!C523,customers!$A$1:$A$1001,customers!$G$1:$G$1001,,0)</f>
        <v>United States</v>
      </c>
      <c r="I523" t="str">
        <f>_xlfn.XLOOKUP(D523,products!$A$1:$A$49,products!$B$1:$B$49,,0)</f>
        <v>Rob</v>
      </c>
      <c r="J523" t="str">
        <f>_xlfn.XLOOKUP(D523,products!$A$1:$A$49,products!$C$1:$C$49,,0)</f>
        <v>M</v>
      </c>
      <c r="K523" s="4">
        <f>_xlfn.XLOOKUP(orders!D523,products!$A$1:$A$49,products!$D$1:$D$49,,0)</f>
        <v>1</v>
      </c>
      <c r="L523" s="5">
        <f>_xlfn.XLOOKUP(D523,products!$A$1:$A$49,products!$E$1:$E$49,,0)</f>
        <v>9.9499999999999993</v>
      </c>
      <c r="M523" s="5">
        <f>orders!L523*orders!E523</f>
        <v>39.799999999999997</v>
      </c>
      <c r="N523" t="str" cm="1">
        <f t="array" ref="N523">_xlfn.IFS(I523="Rob","Robusta",I523="Exc","Excelsa",I523="Ara","Arabica",I523="Lib","Liberica",I523="","")</f>
        <v>Robusta</v>
      </c>
      <c r="O523" t="str" cm="1">
        <f t="array" ref="O523">_xlfn.IFS(J523="M","Medium",J523="L","Light",J523="D","Dark",J523="","")</f>
        <v>Medium</v>
      </c>
      <c r="P523" t="str">
        <f>_xlfn.XLOOKUP(Table1[[#This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_xlfn.XLOOKUP(orders!C524,customers!$A$1:$A$1001,customers!$G$1:$G$1001,,0)</f>
        <v>United States</v>
      </c>
      <c r="I524" t="str">
        <f>_xlfn.XLOOKUP(D524,products!$A$1:$A$49,products!$B$1:$B$49,,0)</f>
        <v>Rob</v>
      </c>
      <c r="J524" t="str">
        <f>_xlfn.XLOOKUP(D524,products!$A$1:$A$49,products!$C$1:$C$49,,0)</f>
        <v>M</v>
      </c>
      <c r="K524" s="4">
        <f>_xlfn.XLOOKUP(orders!D524,products!$A$1:$A$49,products!$D$1:$D$49,,0)</f>
        <v>0.5</v>
      </c>
      <c r="L524" s="5">
        <f>_xlfn.XLOOKUP(D524,products!$A$1:$A$49,products!$E$1:$E$49,,0)</f>
        <v>5.97</v>
      </c>
      <c r="M524" s="5">
        <f>orders!L524*orders!E524</f>
        <v>29.849999999999998</v>
      </c>
      <c r="N524" t="str" cm="1">
        <f t="array" ref="N524">_xlfn.IFS(I524="Rob","Robusta",I524="Exc","Excelsa",I524="Ara","Arabica",I524="Lib","Liberica",I524="","")</f>
        <v>Robusta</v>
      </c>
      <c r="O524" t="str" cm="1">
        <f t="array" ref="O524">_xlfn.IFS(J524="M","Medium",J524="L","Light",J524="D","Dark",J524="","")</f>
        <v>Medium</v>
      </c>
      <c r="P524" t="str">
        <f>_xlfn.XLOOKUP(Table1[[#This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_xlfn.XLOOKUP(orders!C525,customers!$A$1:$A$1001,customers!$G$1:$G$1001,,0)</f>
        <v>Ireland</v>
      </c>
      <c r="I525" t="str">
        <f>_xlfn.XLOOKUP(D525,products!$A$1:$A$49,products!$B$1:$B$49,,0)</f>
        <v>Lib</v>
      </c>
      <c r="J525" t="str">
        <f>_xlfn.XLOOKUP(D525,products!$A$1:$A$49,products!$C$1:$C$49,,0)</f>
        <v>D</v>
      </c>
      <c r="K525" s="4">
        <f>_xlfn.XLOOKUP(orders!D525,products!$A$1:$A$49,products!$D$1:$D$49,,0)</f>
        <v>2.5</v>
      </c>
      <c r="L525" s="5">
        <f>_xlfn.XLOOKUP(D525,products!$A$1:$A$49,products!$E$1:$E$49,,0)</f>
        <v>29.784999999999997</v>
      </c>
      <c r="M525" s="5">
        <f>orders!L525*orders!E525</f>
        <v>29.784999999999997</v>
      </c>
      <c r="N525" t="str" cm="1">
        <f t="array" ref="N525">_xlfn.IFS(I525="Rob","Robusta",I525="Exc","Excelsa",I525="Ara","Arabica",I525="Lib","Liberica",I525="","")</f>
        <v>Liberica</v>
      </c>
      <c r="O525" t="str" cm="1">
        <f t="array" ref="O525">_xlfn.IFS(J525="M","Medium",J525="L","Light",J525="D","Dark",J525="","")</f>
        <v>Dark</v>
      </c>
      <c r="P525" t="str">
        <f>_xlfn.XLOOKUP(Table1[[#This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_xlfn.XLOOKUP(orders!C526,customers!$A$1:$A$1001,customers!$G$1:$G$1001,,0)</f>
        <v>United States</v>
      </c>
      <c r="I526" t="str">
        <f>_xlfn.XLOOKUP(D526,products!$A$1:$A$49,products!$B$1:$B$49,,0)</f>
        <v>Lib</v>
      </c>
      <c r="J526" t="str">
        <f>_xlfn.XLOOKUP(D526,products!$A$1:$A$49,products!$C$1:$C$49,,0)</f>
        <v>L</v>
      </c>
      <c r="K526" s="4">
        <f>_xlfn.XLOOKUP(orders!D526,products!$A$1:$A$49,products!$D$1:$D$49,,0)</f>
        <v>2.5</v>
      </c>
      <c r="L526" s="5">
        <f>_xlfn.XLOOKUP(D526,products!$A$1:$A$49,products!$E$1:$E$49,,0)</f>
        <v>36.454999999999998</v>
      </c>
      <c r="M526" s="5">
        <f>orders!L526*orders!E526</f>
        <v>72.91</v>
      </c>
      <c r="N526" t="str" cm="1">
        <f t="array" ref="N526">_xlfn.IFS(I526="Rob","Robusta",I526="Exc","Excelsa",I526="Ara","Arabica",I526="Lib","Liberica",I526="","")</f>
        <v>Liberica</v>
      </c>
      <c r="O526" t="str" cm="1">
        <f t="array" ref="O526">_xlfn.IFS(J526="M","Medium",J526="L","Light",J526="D","Dark",J526="","")</f>
        <v>Light</v>
      </c>
      <c r="P526" t="str">
        <f>_xlfn.XLOOKUP(Table1[[#This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_xlfn.XLOOKUP(orders!C527,customers!$A$1:$A$1001,customers!$G$1:$G$1001,,0)</f>
        <v>United States</v>
      </c>
      <c r="I527" t="str">
        <f>_xlfn.XLOOKUP(D527,products!$A$1:$A$49,products!$B$1:$B$49,,0)</f>
        <v>Rob</v>
      </c>
      <c r="J527" t="str">
        <f>_xlfn.XLOOKUP(D527,products!$A$1:$A$49,products!$C$1:$C$49,,0)</f>
        <v>D</v>
      </c>
      <c r="K527" s="4">
        <f>_xlfn.XLOOKUP(orders!D527,products!$A$1:$A$49,products!$D$1:$D$49,,0)</f>
        <v>0.2</v>
      </c>
      <c r="L527" s="5">
        <f>_xlfn.XLOOKUP(D527,products!$A$1:$A$49,products!$E$1:$E$49,,0)</f>
        <v>2.6849999999999996</v>
      </c>
      <c r="M527" s="5">
        <f>orders!L527*orders!E527</f>
        <v>13.424999999999997</v>
      </c>
      <c r="N527" t="str" cm="1">
        <f t="array" ref="N527">_xlfn.IFS(I527="Rob","Robusta",I527="Exc","Excelsa",I527="Ara","Arabica",I527="Lib","Liberica",I527="","")</f>
        <v>Robusta</v>
      </c>
      <c r="O527" t="str" cm="1">
        <f t="array" ref="O527">_xlfn.IFS(J527="M","Medium",J527="L","Light",J527="D","Dark",J527="","")</f>
        <v>Dark</v>
      </c>
      <c r="P527" t="str">
        <f>_xlfn.XLOOKUP(Table1[[#This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_xlfn.XLOOKUP(orders!C528,customers!$A$1:$A$1001,customers!$G$1:$G$1001,,0)</f>
        <v>United States</v>
      </c>
      <c r="I528" t="str">
        <f>_xlfn.XLOOKUP(D528,products!$A$1:$A$49,products!$B$1:$B$49,,0)</f>
        <v>Exc</v>
      </c>
      <c r="J528" t="str">
        <f>_xlfn.XLOOKUP(D528,products!$A$1:$A$49,products!$C$1:$C$49,,0)</f>
        <v>M</v>
      </c>
      <c r="K528" s="4">
        <f>_xlfn.XLOOKUP(orders!D528,products!$A$1:$A$49,products!$D$1:$D$49,,0)</f>
        <v>2.5</v>
      </c>
      <c r="L528" s="5">
        <f>_xlfn.XLOOKUP(D528,products!$A$1:$A$49,products!$E$1:$E$49,,0)</f>
        <v>31.624999999999996</v>
      </c>
      <c r="M528" s="5">
        <f>orders!L528*orders!E528</f>
        <v>126.49999999999999</v>
      </c>
      <c r="N528" t="str" cm="1">
        <f t="array" ref="N528">_xlfn.IFS(I528="Rob","Robusta",I528="Exc","Excelsa",I528="Ara","Arabica",I528="Lib","Liberica",I528="","")</f>
        <v>Excelsa</v>
      </c>
      <c r="O528" t="str" cm="1">
        <f t="array" ref="O528">_xlfn.IFS(J528="M","Medium",J528="L","Light",J528="D","Dark",J528="","")</f>
        <v>Medium</v>
      </c>
      <c r="P528" t="str">
        <f>_xlfn.XLOOKUP(Table1[[#This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_xlfn.XLOOKUP(orders!C529,customers!$A$1:$A$1001,customers!$G$1:$G$1001,,0)</f>
        <v>United Kingdom</v>
      </c>
      <c r="I529" t="str">
        <f>_xlfn.XLOOKUP(D529,products!$A$1:$A$49,products!$B$1:$B$49,,0)</f>
        <v>Exc</v>
      </c>
      <c r="J529" t="str">
        <f>_xlfn.XLOOKUP(D529,products!$A$1:$A$49,products!$C$1:$C$49,,0)</f>
        <v>M</v>
      </c>
      <c r="K529" s="4">
        <f>_xlfn.XLOOKUP(orders!D529,products!$A$1:$A$49,products!$D$1:$D$49,,0)</f>
        <v>0.5</v>
      </c>
      <c r="L529" s="5">
        <f>_xlfn.XLOOKUP(D529,products!$A$1:$A$49,products!$E$1:$E$49,,0)</f>
        <v>8.25</v>
      </c>
      <c r="M529" s="5">
        <f>orders!L529*orders!E529</f>
        <v>41.25</v>
      </c>
      <c r="N529" t="str" cm="1">
        <f t="array" ref="N529">_xlfn.IFS(I529="Rob","Robusta",I529="Exc","Excelsa",I529="Ara","Arabica",I529="Lib","Liberica",I529="","")</f>
        <v>Excelsa</v>
      </c>
      <c r="O529" t="str" cm="1">
        <f t="array" ref="O529">_xlfn.IFS(J529="M","Medium",J529="L","Light",J529="D","Dark",J529="","")</f>
        <v>Medium</v>
      </c>
      <c r="P529" t="str">
        <f>_xlfn.XLOOKUP(Table1[[#This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_xlfn.XLOOKUP(orders!C530,customers!$A$1:$A$1001,customers!$G$1:$G$1001,,0)</f>
        <v>United States</v>
      </c>
      <c r="I530" t="str">
        <f>_xlfn.XLOOKUP(D530,products!$A$1:$A$49,products!$B$1:$B$49,,0)</f>
        <v>Exc</v>
      </c>
      <c r="J530" t="str">
        <f>_xlfn.XLOOKUP(D530,products!$A$1:$A$49,products!$C$1:$C$49,,0)</f>
        <v>L</v>
      </c>
      <c r="K530" s="4">
        <f>_xlfn.XLOOKUP(orders!D530,products!$A$1:$A$49,products!$D$1:$D$49,,0)</f>
        <v>0.5</v>
      </c>
      <c r="L530" s="5">
        <f>_xlfn.XLOOKUP(D530,products!$A$1:$A$49,products!$E$1:$E$49,,0)</f>
        <v>8.91</v>
      </c>
      <c r="M530" s="5">
        <f>orders!L530*orders!E530</f>
        <v>53.46</v>
      </c>
      <c r="N530" t="str" cm="1">
        <f t="array" ref="N530">_xlfn.IFS(I530="Rob","Robusta",I530="Exc","Excelsa",I530="Ara","Arabica",I530="Lib","Liberica",I530="","")</f>
        <v>Excelsa</v>
      </c>
      <c r="O530" t="str" cm="1">
        <f t="array" ref="O530">_xlfn.IFS(J530="M","Medium",J530="L","Light",J530="D","Dark",J530="","")</f>
        <v>Light</v>
      </c>
      <c r="P530" t="str">
        <f>_xlfn.XLOOKUP(Table1[[#This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_xlfn.XLOOKUP(orders!C531,customers!$A$1:$A$1001,customers!$G$1:$G$1001,,0)</f>
        <v>United States</v>
      </c>
      <c r="I531" t="str">
        <f>_xlfn.XLOOKUP(D531,products!$A$1:$A$49,products!$B$1:$B$49,,0)</f>
        <v>Rob</v>
      </c>
      <c r="J531" t="str">
        <f>_xlfn.XLOOKUP(D531,products!$A$1:$A$49,products!$C$1:$C$49,,0)</f>
        <v>M</v>
      </c>
      <c r="K531" s="4">
        <f>_xlfn.XLOOKUP(orders!D531,products!$A$1:$A$49,products!$D$1:$D$49,,0)</f>
        <v>1</v>
      </c>
      <c r="L531" s="5">
        <f>_xlfn.XLOOKUP(D531,products!$A$1:$A$49,products!$E$1:$E$49,,0)</f>
        <v>9.9499999999999993</v>
      </c>
      <c r="M531" s="5">
        <f>orders!L531*orders!E531</f>
        <v>59.699999999999996</v>
      </c>
      <c r="N531" t="str" cm="1">
        <f t="array" ref="N531">_xlfn.IFS(I531="Rob","Robusta",I531="Exc","Excelsa",I531="Ara","Arabica",I531="Lib","Liberica",I531="","")</f>
        <v>Robusta</v>
      </c>
      <c r="O531" t="str" cm="1">
        <f t="array" ref="O531">_xlfn.IFS(J531="M","Medium",J531="L","Light",J531="D","Dark",J531="","")</f>
        <v>Medium</v>
      </c>
      <c r="P531" t="str">
        <f>_xlfn.XLOOKUP(Table1[[#This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_xlfn.XLOOKUP(orders!C532,customers!$A$1:$A$1001,customers!$G$1:$G$1001,,0)</f>
        <v>United States</v>
      </c>
      <c r="I532" t="str">
        <f>_xlfn.XLOOKUP(D532,products!$A$1:$A$49,products!$B$1:$B$49,,0)</f>
        <v>Rob</v>
      </c>
      <c r="J532" t="str">
        <f>_xlfn.XLOOKUP(D532,products!$A$1:$A$49,products!$C$1:$C$49,,0)</f>
        <v>M</v>
      </c>
      <c r="K532" s="4">
        <f>_xlfn.XLOOKUP(orders!D532,products!$A$1:$A$49,products!$D$1:$D$49,,0)</f>
        <v>1</v>
      </c>
      <c r="L532" s="5">
        <f>_xlfn.XLOOKUP(D532,products!$A$1:$A$49,products!$E$1:$E$49,,0)</f>
        <v>9.9499999999999993</v>
      </c>
      <c r="M532" s="5">
        <f>orders!L532*orders!E532</f>
        <v>59.699999999999996</v>
      </c>
      <c r="N532" t="str" cm="1">
        <f t="array" ref="N532">_xlfn.IFS(I532="Rob","Robusta",I532="Exc","Excelsa",I532="Ara","Arabica",I532="Lib","Liberica",I532="","")</f>
        <v>Robusta</v>
      </c>
      <c r="O532" t="str" cm="1">
        <f t="array" ref="O532">_xlfn.IFS(J532="M","Medium",J532="L","Light",J532="D","Dark",J532="","")</f>
        <v>Medium</v>
      </c>
      <c r="P532" t="str">
        <f>_xlfn.XLOOKUP(Table1[[#This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_xlfn.XLOOKUP(orders!C533,customers!$A$1:$A$1001,customers!$G$1:$G$1001,,0)</f>
        <v>United States</v>
      </c>
      <c r="I533" t="str">
        <f>_xlfn.XLOOKUP(D533,products!$A$1:$A$49,products!$B$1:$B$49,,0)</f>
        <v>Rob</v>
      </c>
      <c r="J533" t="str">
        <f>_xlfn.XLOOKUP(D533,products!$A$1:$A$49,products!$C$1:$C$49,,0)</f>
        <v>D</v>
      </c>
      <c r="K533" s="4">
        <f>_xlfn.XLOOKUP(orders!D533,products!$A$1:$A$49,products!$D$1:$D$49,,0)</f>
        <v>1</v>
      </c>
      <c r="L533" s="5">
        <f>_xlfn.XLOOKUP(D533,products!$A$1:$A$49,products!$E$1:$E$49,,0)</f>
        <v>8.9499999999999993</v>
      </c>
      <c r="M533" s="5">
        <f>orders!L533*orders!E533</f>
        <v>44.75</v>
      </c>
      <c r="N533" t="str" cm="1">
        <f t="array" ref="N533">_xlfn.IFS(I533="Rob","Robusta",I533="Exc","Excelsa",I533="Ara","Arabica",I533="Lib","Liberica",I533="","")</f>
        <v>Robusta</v>
      </c>
      <c r="O533" t="str" cm="1">
        <f t="array" ref="O533">_xlfn.IFS(J533="M","Medium",J533="L","Light",J533="D","Dark",J533="","")</f>
        <v>Dark</v>
      </c>
      <c r="P533" t="str">
        <f>_xlfn.XLOOKUP(Table1[[#This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_xlfn.XLOOKUP(orders!C534,customers!$A$1:$A$1001,customers!$G$1:$G$1001,,0)</f>
        <v>United States</v>
      </c>
      <c r="I534" t="str">
        <f>_xlfn.XLOOKUP(D534,products!$A$1:$A$49,products!$B$1:$B$49,,0)</f>
        <v>Exc</v>
      </c>
      <c r="J534" t="str">
        <f>_xlfn.XLOOKUP(D534,products!$A$1:$A$49,products!$C$1:$C$49,,0)</f>
        <v>M</v>
      </c>
      <c r="K534" s="4">
        <f>_xlfn.XLOOKUP(orders!D534,products!$A$1:$A$49,products!$D$1:$D$49,,0)</f>
        <v>0.5</v>
      </c>
      <c r="L534" s="5">
        <f>_xlfn.XLOOKUP(D534,products!$A$1:$A$49,products!$E$1:$E$49,,0)</f>
        <v>8.25</v>
      </c>
      <c r="M534" s="5">
        <f>orders!L534*orders!E534</f>
        <v>16.5</v>
      </c>
      <c r="N534" t="str" cm="1">
        <f t="array" ref="N534">_xlfn.IFS(I534="Rob","Robusta",I534="Exc","Excelsa",I534="Ara","Arabica",I534="Lib","Liberica",I534="","")</f>
        <v>Excelsa</v>
      </c>
      <c r="O534" t="str" cm="1">
        <f t="array" ref="O534">_xlfn.IFS(J534="M","Medium",J534="L","Light",J534="D","Dark",J534="","")</f>
        <v>Medium</v>
      </c>
      <c r="P534" t="str">
        <f>_xlfn.XLOOKUP(Table1[[#This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_xlfn.XLOOKUP(orders!C535,customers!$A$1:$A$1001,customers!$G$1:$G$1001,,0)</f>
        <v>United States</v>
      </c>
      <c r="I535" t="str">
        <f>_xlfn.XLOOKUP(D535,products!$A$1:$A$49,products!$B$1:$B$49,,0)</f>
        <v>Rob</v>
      </c>
      <c r="J535" t="str">
        <f>_xlfn.XLOOKUP(D535,products!$A$1:$A$49,products!$C$1:$C$49,,0)</f>
        <v>D</v>
      </c>
      <c r="K535" s="4">
        <f>_xlfn.XLOOKUP(orders!D535,products!$A$1:$A$49,products!$D$1:$D$49,,0)</f>
        <v>0.5</v>
      </c>
      <c r="L535" s="5">
        <f>_xlfn.XLOOKUP(D535,products!$A$1:$A$49,products!$E$1:$E$49,,0)</f>
        <v>5.3699999999999992</v>
      </c>
      <c r="M535" s="5">
        <f>orders!L535*orders!E535</f>
        <v>21.479999999999997</v>
      </c>
      <c r="N535" t="str" cm="1">
        <f t="array" ref="N535">_xlfn.IFS(I535="Rob","Robusta",I535="Exc","Excelsa",I535="Ara","Arabica",I535="Lib","Liberica",I535="","")</f>
        <v>Robusta</v>
      </c>
      <c r="O535" t="str" cm="1">
        <f t="array" ref="O535">_xlfn.IFS(J535="M","Medium",J535="L","Light",J535="D","Dark",J535="","")</f>
        <v>Dark</v>
      </c>
      <c r="P535" t="str">
        <f>_xlfn.XLOOKUP(Table1[[#This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_xlfn.XLOOKUP(orders!C536,customers!$A$1:$A$1001,customers!$G$1:$G$1001,,0)</f>
        <v>Ireland</v>
      </c>
      <c r="I536" t="str">
        <f>_xlfn.XLOOKUP(D536,products!$A$1:$A$49,products!$B$1:$B$49,,0)</f>
        <v>Rob</v>
      </c>
      <c r="J536" t="str">
        <f>_xlfn.XLOOKUP(D536,products!$A$1:$A$49,products!$C$1:$C$49,,0)</f>
        <v>M</v>
      </c>
      <c r="K536" s="4">
        <f>_xlfn.XLOOKUP(orders!D536,products!$A$1:$A$49,products!$D$1:$D$49,,0)</f>
        <v>2.5</v>
      </c>
      <c r="L536" s="5">
        <f>_xlfn.XLOOKUP(D536,products!$A$1:$A$49,products!$E$1:$E$49,,0)</f>
        <v>22.884999999999998</v>
      </c>
      <c r="M536" s="5">
        <f>orders!L536*orders!E536</f>
        <v>45.769999999999996</v>
      </c>
      <c r="N536" t="str" cm="1">
        <f t="array" ref="N536">_xlfn.IFS(I536="Rob","Robusta",I536="Exc","Excelsa",I536="Ara","Arabica",I536="Lib","Liberica",I536="","")</f>
        <v>Robusta</v>
      </c>
      <c r="O536" t="str" cm="1">
        <f t="array" ref="O536">_xlfn.IFS(J536="M","Medium",J536="L","Light",J536="D","Dark",J536="","")</f>
        <v>Medium</v>
      </c>
      <c r="P536" t="str">
        <f>_xlfn.XLOOKUP(Table1[[#This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_xlfn.XLOOKUP(orders!C537,customers!$A$1:$A$1001,customers!$G$1:$G$1001,,0)</f>
        <v>Ireland</v>
      </c>
      <c r="I537" t="str">
        <f>_xlfn.XLOOKUP(D537,products!$A$1:$A$49,products!$B$1:$B$49,,0)</f>
        <v>Lib</v>
      </c>
      <c r="J537" t="str">
        <f>_xlfn.XLOOKUP(D537,products!$A$1:$A$49,products!$C$1:$C$49,,0)</f>
        <v>L</v>
      </c>
      <c r="K537" s="4">
        <f>_xlfn.XLOOKUP(orders!D537,products!$A$1:$A$49,products!$D$1:$D$49,,0)</f>
        <v>0.2</v>
      </c>
      <c r="L537" s="5">
        <f>_xlfn.XLOOKUP(D537,products!$A$1:$A$49,products!$E$1:$E$49,,0)</f>
        <v>4.7549999999999999</v>
      </c>
      <c r="M537" s="5">
        <f>orders!L537*orders!E537</f>
        <v>9.51</v>
      </c>
      <c r="N537" t="str" cm="1">
        <f t="array" ref="N537">_xlfn.IFS(I537="Rob","Robusta",I537="Exc","Excelsa",I537="Ara","Arabica",I537="Lib","Liberica",I537="","")</f>
        <v>Liberica</v>
      </c>
      <c r="O537" t="str" cm="1">
        <f t="array" ref="O537">_xlfn.IFS(J537="M","Medium",J537="L","Light",J537="D","Dark",J537="","")</f>
        <v>Light</v>
      </c>
      <c r="P537" t="str">
        <f>_xlfn.XLOOKUP(Table1[[#This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_xlfn.XLOOKUP(orders!C538,customers!$A$1:$A$1001,customers!$G$1:$G$1001,,0)</f>
        <v>Ireland</v>
      </c>
      <c r="I538" t="str">
        <f>_xlfn.XLOOKUP(D538,products!$A$1:$A$49,products!$B$1:$B$49,,0)</f>
        <v>Rob</v>
      </c>
      <c r="J538" t="str">
        <f>_xlfn.XLOOKUP(D538,products!$A$1:$A$49,products!$C$1:$C$49,,0)</f>
        <v>D</v>
      </c>
      <c r="K538" s="4">
        <f>_xlfn.XLOOKUP(orders!D538,products!$A$1:$A$49,products!$D$1:$D$49,,0)</f>
        <v>0.2</v>
      </c>
      <c r="L538" s="5">
        <f>_xlfn.XLOOKUP(D538,products!$A$1:$A$49,products!$E$1:$E$49,,0)</f>
        <v>2.6849999999999996</v>
      </c>
      <c r="M538" s="5">
        <f>orders!L538*orders!E538</f>
        <v>8.0549999999999997</v>
      </c>
      <c r="N538" t="str" cm="1">
        <f t="array" ref="N538">_xlfn.IFS(I538="Rob","Robusta",I538="Exc","Excelsa",I538="Ara","Arabica",I538="Lib","Liberica",I538="","")</f>
        <v>Robusta</v>
      </c>
      <c r="O538" t="str" cm="1">
        <f t="array" ref="O538">_xlfn.IFS(J538="M","Medium",J538="L","Light",J538="D","Dark",J538="","")</f>
        <v>Dark</v>
      </c>
      <c r="P538" t="str">
        <f>_xlfn.XLOOKUP(Table1[[#This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_xlfn.XLOOKUP(orders!C539,customers!$A$1:$A$1001,customers!$G$1:$G$1001,,0)</f>
        <v>United States</v>
      </c>
      <c r="I539" t="str">
        <f>_xlfn.XLOOKUP(D539,products!$A$1:$A$49,products!$B$1:$B$49,,0)</f>
        <v>Exc</v>
      </c>
      <c r="J539" t="str">
        <f>_xlfn.XLOOKUP(D539,products!$A$1:$A$49,products!$C$1:$C$49,,0)</f>
        <v>D</v>
      </c>
      <c r="K539" s="4">
        <f>_xlfn.XLOOKUP(orders!D539,products!$A$1:$A$49,products!$D$1:$D$49,,0)</f>
        <v>2.5</v>
      </c>
      <c r="L539" s="5">
        <f>_xlfn.XLOOKUP(D539,products!$A$1:$A$49,products!$E$1:$E$49,,0)</f>
        <v>27.945</v>
      </c>
      <c r="M539" s="5">
        <f>orders!L539*orders!E539</f>
        <v>111.78</v>
      </c>
      <c r="N539" t="str" cm="1">
        <f t="array" ref="N539">_xlfn.IFS(I539="Rob","Robusta",I539="Exc","Excelsa",I539="Ara","Arabica",I539="Lib","Liberica",I539="","")</f>
        <v>Excelsa</v>
      </c>
      <c r="O539" t="str" cm="1">
        <f t="array" ref="O539">_xlfn.IFS(J539="M","Medium",J539="L","Light",J539="D","Dark",J539="","")</f>
        <v>Dark</v>
      </c>
      <c r="P539" t="str">
        <f>_xlfn.XLOOKUP(Table1[[#This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_xlfn.XLOOKUP(orders!C540,customers!$A$1:$A$1001,customers!$G$1:$G$1001,,0)</f>
        <v>United States</v>
      </c>
      <c r="I540" t="str">
        <f>_xlfn.XLOOKUP(D540,products!$A$1:$A$49,products!$B$1:$B$49,,0)</f>
        <v>Rob</v>
      </c>
      <c r="J540" t="str">
        <f>_xlfn.XLOOKUP(D540,products!$A$1:$A$49,products!$C$1:$C$49,,0)</f>
        <v>D</v>
      </c>
      <c r="K540" s="4">
        <f>_xlfn.XLOOKUP(orders!D540,products!$A$1:$A$49,products!$D$1:$D$49,,0)</f>
        <v>0.2</v>
      </c>
      <c r="L540" s="5">
        <f>_xlfn.XLOOKUP(D540,products!$A$1:$A$49,products!$E$1:$E$49,,0)</f>
        <v>2.6849999999999996</v>
      </c>
      <c r="M540" s="5">
        <f>orders!L540*orders!E540</f>
        <v>10.739999999999998</v>
      </c>
      <c r="N540" t="str" cm="1">
        <f t="array" ref="N540">_xlfn.IFS(I540="Rob","Robusta",I540="Exc","Excelsa",I540="Ara","Arabica",I540="Lib","Liberica",I540="","")</f>
        <v>Robusta</v>
      </c>
      <c r="O540" t="str" cm="1">
        <f t="array" ref="O540">_xlfn.IFS(J540="M","Medium",J540="L","Light",J540="D","Dark",J540="","")</f>
        <v>Dark</v>
      </c>
      <c r="P540" t="str">
        <f>_xlfn.XLOOKUP(Table1[[#This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_xlfn.XLOOKUP(orders!C541,customers!$A$1:$A$1001,customers!$G$1:$G$1001,,0)</f>
        <v>United States</v>
      </c>
      <c r="I541" t="str">
        <f>_xlfn.XLOOKUP(D541,products!$A$1:$A$49,products!$B$1:$B$49,,0)</f>
        <v>Rob</v>
      </c>
      <c r="J541" t="str">
        <f>_xlfn.XLOOKUP(D541,products!$A$1:$A$49,products!$C$1:$C$49,,0)</f>
        <v>D</v>
      </c>
      <c r="K541" s="4">
        <f>_xlfn.XLOOKUP(orders!D541,products!$A$1:$A$49,products!$D$1:$D$49,,0)</f>
        <v>0.5</v>
      </c>
      <c r="L541" s="5">
        <f>_xlfn.XLOOKUP(D541,products!$A$1:$A$49,products!$E$1:$E$49,,0)</f>
        <v>5.3699999999999992</v>
      </c>
      <c r="M541" s="5">
        <f>orders!L541*orders!E541</f>
        <v>26.849999999999994</v>
      </c>
      <c r="N541" t="str" cm="1">
        <f t="array" ref="N541">_xlfn.IFS(I541="Rob","Robusta",I541="Exc","Excelsa",I541="Ara","Arabica",I541="Lib","Liberica",I541="","")</f>
        <v>Robusta</v>
      </c>
      <c r="O541" t="str" cm="1">
        <f t="array" ref="O541">_xlfn.IFS(J541="M","Medium",J541="L","Light",J541="D","Dark",J541="","")</f>
        <v>Dark</v>
      </c>
      <c r="P541" t="str">
        <f>_xlfn.XLOOKUP(Table1[[#This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_xlfn.XLOOKUP(orders!C542,customers!$A$1:$A$1001,customers!$G$1:$G$1001,,0)</f>
        <v>United States</v>
      </c>
      <c r="I542" t="str">
        <f>_xlfn.XLOOKUP(D542,products!$A$1:$A$49,products!$B$1:$B$49,,0)</f>
        <v>Lib</v>
      </c>
      <c r="J542" t="str">
        <f>_xlfn.XLOOKUP(D542,products!$A$1:$A$49,products!$C$1:$C$49,,0)</f>
        <v>L</v>
      </c>
      <c r="K542" s="4">
        <f>_xlfn.XLOOKUP(orders!D542,products!$A$1:$A$49,products!$D$1:$D$49,,0)</f>
        <v>1</v>
      </c>
      <c r="L542" s="5">
        <f>_xlfn.XLOOKUP(D542,products!$A$1:$A$49,products!$E$1:$E$49,,0)</f>
        <v>15.85</v>
      </c>
      <c r="M542" s="5">
        <f>orders!L542*orders!E542</f>
        <v>63.4</v>
      </c>
      <c r="N542" t="str" cm="1">
        <f t="array" ref="N542">_xlfn.IFS(I542="Rob","Robusta",I542="Exc","Excelsa",I542="Ara","Arabica",I542="Lib","Liberica",I542="","")</f>
        <v>Liberica</v>
      </c>
      <c r="O542" t="str" cm="1">
        <f t="array" ref="O542">_xlfn.IFS(J542="M","Medium",J542="L","Light",J542="D","Dark",J542="","")</f>
        <v>Light</v>
      </c>
      <c r="P542" t="str">
        <f>_xlfn.XLOOKUP(Table1[[#This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_xlfn.XLOOKUP(orders!C543,customers!$A$1:$A$1001,customers!$G$1:$G$1001,,0)</f>
        <v>Ireland</v>
      </c>
      <c r="I543" t="str">
        <f>_xlfn.XLOOKUP(D543,products!$A$1:$A$49,products!$B$1:$B$49,,0)</f>
        <v>Ara</v>
      </c>
      <c r="J543" t="str">
        <f>_xlfn.XLOOKUP(D543,products!$A$1:$A$49,products!$C$1:$C$49,,0)</f>
        <v>D</v>
      </c>
      <c r="K543" s="4">
        <f>_xlfn.XLOOKUP(orders!D543,products!$A$1:$A$49,products!$D$1:$D$49,,0)</f>
        <v>2.5</v>
      </c>
      <c r="L543" s="5">
        <f>_xlfn.XLOOKUP(D543,products!$A$1:$A$49,products!$E$1:$E$49,,0)</f>
        <v>22.884999999999998</v>
      </c>
      <c r="M543" s="5">
        <f>orders!L543*orders!E543</f>
        <v>22.884999999999998</v>
      </c>
      <c r="N543" t="str" cm="1">
        <f t="array" ref="N543">_xlfn.IFS(I543="Rob","Robusta",I543="Exc","Excelsa",I543="Ara","Arabica",I543="Lib","Liberica",I543="","")</f>
        <v>Arabica</v>
      </c>
      <c r="O543" t="str" cm="1">
        <f t="array" ref="O543">_xlfn.IFS(J543="M","Medium",J543="L","Light",J543="D","Dark",J543="","")</f>
        <v>Dark</v>
      </c>
      <c r="P543" t="str">
        <f>_xlfn.XLOOKUP(Table1[[#This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_xlfn.XLOOKUP(orders!C544,customers!$A$1:$A$1001,customers!$G$1:$G$1001,,0)</f>
        <v>United States</v>
      </c>
      <c r="I544" t="str">
        <f>_xlfn.XLOOKUP(D544,products!$A$1:$A$49,products!$B$1:$B$49,,0)</f>
        <v>Ara</v>
      </c>
      <c r="J544" t="str">
        <f>_xlfn.XLOOKUP(D544,products!$A$1:$A$49,products!$C$1:$C$49,,0)</f>
        <v>M</v>
      </c>
      <c r="K544" s="4">
        <f>_xlfn.XLOOKUP(orders!D544,products!$A$1:$A$49,products!$D$1:$D$49,,0)</f>
        <v>2.5</v>
      </c>
      <c r="L544" s="5">
        <f>_xlfn.XLOOKUP(D544,products!$A$1:$A$49,products!$E$1:$E$49,,0)</f>
        <v>25.874999999999996</v>
      </c>
      <c r="M544" s="5">
        <f>orders!L544*orders!E544</f>
        <v>103.49999999999999</v>
      </c>
      <c r="N544" t="str" cm="1">
        <f t="array" ref="N544">_xlfn.IFS(I544="Rob","Robusta",I544="Exc","Excelsa",I544="Ara","Arabica",I544="Lib","Liberica",I544="","")</f>
        <v>Arabica</v>
      </c>
      <c r="O544" t="str" cm="1">
        <f t="array" ref="O544">_xlfn.IFS(J544="M","Medium",J544="L","Light",J544="D","Dark",J544="","")</f>
        <v>Medium</v>
      </c>
      <c r="P544" t="str">
        <f>_xlfn.XLOOKUP(Table1[[#This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_xlfn.XLOOKUP(orders!C545,customers!$A$1:$A$1001,customers!$G$1:$G$1001,,0)</f>
        <v>United States</v>
      </c>
      <c r="I545" t="str">
        <f>_xlfn.XLOOKUP(D545,products!$A$1:$A$49,products!$B$1:$B$49,,0)</f>
        <v>Rob</v>
      </c>
      <c r="J545" t="str">
        <f>_xlfn.XLOOKUP(D545,products!$A$1:$A$49,products!$C$1:$C$49,,0)</f>
        <v>L</v>
      </c>
      <c r="K545" s="4">
        <f>_xlfn.XLOOKUP(orders!D545,products!$A$1:$A$49,products!$D$1:$D$49,,0)</f>
        <v>2.5</v>
      </c>
      <c r="L545" s="5">
        <f>_xlfn.XLOOKUP(D545,products!$A$1:$A$49,products!$E$1:$E$49,,0)</f>
        <v>27.484999999999996</v>
      </c>
      <c r="M545" s="5">
        <f>orders!L545*orders!E545</f>
        <v>54.969999999999992</v>
      </c>
      <c r="N545" t="str" cm="1">
        <f t="array" ref="N545">_xlfn.IFS(I545="Rob","Robusta",I545="Exc","Excelsa",I545="Ara","Arabica",I545="Lib","Liberica",I545="","")</f>
        <v>Robusta</v>
      </c>
      <c r="O545" t="str" cm="1">
        <f t="array" ref="O545">_xlfn.IFS(J545="M","Medium",J545="L","Light",J545="D","Dark",J545="","")</f>
        <v>Light</v>
      </c>
      <c r="P545" t="str">
        <f>_xlfn.XLOOKUP(Table1[[#This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_xlfn.XLOOKUP(orders!C546,customers!$A$1:$A$1001,customers!$G$1:$G$1001,,0)</f>
        <v>United States</v>
      </c>
      <c r="I546" t="str">
        <f>_xlfn.XLOOKUP(D546,products!$A$1:$A$49,products!$B$1:$B$49,,0)</f>
        <v>Ara</v>
      </c>
      <c r="J546" t="str">
        <f>_xlfn.XLOOKUP(D546,products!$A$1:$A$49,products!$C$1:$C$49,,0)</f>
        <v>L</v>
      </c>
      <c r="K546" s="4">
        <f>_xlfn.XLOOKUP(orders!D546,products!$A$1:$A$49,products!$D$1:$D$49,,0)</f>
        <v>0.5</v>
      </c>
      <c r="L546" s="5">
        <f>_xlfn.XLOOKUP(D546,products!$A$1:$A$49,products!$E$1:$E$49,,0)</f>
        <v>7.77</v>
      </c>
      <c r="M546" s="5">
        <f>orders!L546*orders!E546</f>
        <v>15.54</v>
      </c>
      <c r="N546" t="str" cm="1">
        <f t="array" ref="N546">_xlfn.IFS(I546="Rob","Robusta",I546="Exc","Excelsa",I546="Ara","Arabica",I546="Lib","Liberica",I546="","")</f>
        <v>Arabica</v>
      </c>
      <c r="O546" t="str" cm="1">
        <f t="array" ref="O546">_xlfn.IFS(J546="M","Medium",J546="L","Light",J546="D","Dark",J546="","")</f>
        <v>Light</v>
      </c>
      <c r="P546" t="str">
        <f>_xlfn.XLOOKUP(Table1[[#This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_xlfn.XLOOKUP(orders!C547,customers!$A$1:$A$1001,customers!$G$1:$G$1001,,0)</f>
        <v>United Kingdom</v>
      </c>
      <c r="I547" t="str">
        <f>_xlfn.XLOOKUP(D547,products!$A$1:$A$49,products!$B$1:$B$49,,0)</f>
        <v>Lib</v>
      </c>
      <c r="J547" t="str">
        <f>_xlfn.XLOOKUP(D547,products!$A$1:$A$49,products!$C$1:$C$49,,0)</f>
        <v>D</v>
      </c>
      <c r="K547" s="4">
        <f>_xlfn.XLOOKUP(orders!D547,products!$A$1:$A$49,products!$D$1:$D$49,,0)</f>
        <v>0.2</v>
      </c>
      <c r="L547" s="5">
        <f>_xlfn.XLOOKUP(D547,products!$A$1:$A$49,products!$E$1:$E$49,,0)</f>
        <v>3.8849999999999998</v>
      </c>
      <c r="M547" s="5">
        <f>orders!L547*orders!E547</f>
        <v>15.54</v>
      </c>
      <c r="N547" t="str" cm="1">
        <f t="array" ref="N547">_xlfn.IFS(I547="Rob","Robusta",I547="Exc","Excelsa",I547="Ara","Arabica",I547="Lib","Liberica",I547="","")</f>
        <v>Liberica</v>
      </c>
      <c r="O547" t="str" cm="1">
        <f t="array" ref="O547">_xlfn.IFS(J547="M","Medium",J547="L","Light",J547="D","Dark",J547="","")</f>
        <v>Dark</v>
      </c>
      <c r="P547" t="str">
        <f>_xlfn.XLOOKUP(Table1[[#This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_xlfn.XLOOKUP(orders!C548,customers!$A$1:$A$1001,customers!$G$1:$G$1001,,0)</f>
        <v>Ireland</v>
      </c>
      <c r="I548" t="str">
        <f>_xlfn.XLOOKUP(D548,products!$A$1:$A$49,products!$B$1:$B$49,,0)</f>
        <v>Exc</v>
      </c>
      <c r="J548" t="str">
        <f>_xlfn.XLOOKUP(D548,products!$A$1:$A$49,products!$C$1:$C$49,,0)</f>
        <v>D</v>
      </c>
      <c r="K548" s="4">
        <f>_xlfn.XLOOKUP(orders!D548,products!$A$1:$A$49,products!$D$1:$D$49,,0)</f>
        <v>2.5</v>
      </c>
      <c r="L548" s="5">
        <f>_xlfn.XLOOKUP(D548,products!$A$1:$A$49,products!$E$1:$E$49,,0)</f>
        <v>27.945</v>
      </c>
      <c r="M548" s="5">
        <f>orders!L548*orders!E548</f>
        <v>83.835000000000008</v>
      </c>
      <c r="N548" t="str" cm="1">
        <f t="array" ref="N548">_xlfn.IFS(I548="Rob","Robusta",I548="Exc","Excelsa",I548="Ara","Arabica",I548="Lib","Liberica",I548="","")</f>
        <v>Excelsa</v>
      </c>
      <c r="O548" t="str" cm="1">
        <f t="array" ref="O548">_xlfn.IFS(J548="M","Medium",J548="L","Light",J548="D","Dark",J548="","")</f>
        <v>Dark</v>
      </c>
      <c r="P548" t="str">
        <f>_xlfn.XLOOKUP(Table1[[#This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_xlfn.XLOOKUP(orders!C549,customers!$A$1:$A$1001,customers!$G$1:$G$1001,,0)</f>
        <v>United States</v>
      </c>
      <c r="I549" t="str">
        <f>_xlfn.XLOOKUP(D549,products!$A$1:$A$49,products!$B$1:$B$49,,0)</f>
        <v>Rob</v>
      </c>
      <c r="J549" t="str">
        <f>_xlfn.XLOOKUP(D549,products!$A$1:$A$49,products!$C$1:$C$49,,0)</f>
        <v>L</v>
      </c>
      <c r="K549" s="4">
        <f>_xlfn.XLOOKUP(orders!D549,products!$A$1:$A$49,products!$D$1:$D$49,,0)</f>
        <v>0.2</v>
      </c>
      <c r="L549" s="5">
        <f>_xlfn.XLOOKUP(D549,products!$A$1:$A$49,products!$E$1:$E$49,,0)</f>
        <v>3.5849999999999995</v>
      </c>
      <c r="M549" s="5">
        <f>orders!L549*orders!E549</f>
        <v>10.754999999999999</v>
      </c>
      <c r="N549" t="str" cm="1">
        <f t="array" ref="N549">_xlfn.IFS(I549="Rob","Robusta",I549="Exc","Excelsa",I549="Ara","Arabica",I549="Lib","Liberica",I549="","")</f>
        <v>Robusta</v>
      </c>
      <c r="O549" t="str" cm="1">
        <f t="array" ref="O549">_xlfn.IFS(J549="M","Medium",J549="L","Light",J549="D","Dark",J549="","")</f>
        <v>Light</v>
      </c>
      <c r="P549" t="str">
        <f>_xlfn.XLOOKUP(Table1[[#This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_xlfn.XLOOKUP(orders!C550,customers!$A$1:$A$1001,customers!$G$1:$G$1001,,0)</f>
        <v>United States</v>
      </c>
      <c r="I550" t="str">
        <f>_xlfn.XLOOKUP(D550,products!$A$1:$A$49,products!$B$1:$B$49,,0)</f>
        <v>Exc</v>
      </c>
      <c r="J550" t="str">
        <f>_xlfn.XLOOKUP(D550,products!$A$1:$A$49,products!$C$1:$C$49,,0)</f>
        <v>L</v>
      </c>
      <c r="K550" s="4">
        <f>_xlfn.XLOOKUP(orders!D550,products!$A$1:$A$49,products!$D$1:$D$49,,0)</f>
        <v>0.2</v>
      </c>
      <c r="L550" s="5">
        <f>_xlfn.XLOOKUP(D550,products!$A$1:$A$49,products!$E$1:$E$49,,0)</f>
        <v>4.4550000000000001</v>
      </c>
      <c r="M550" s="5">
        <f>orders!L550*orders!E550</f>
        <v>13.365</v>
      </c>
      <c r="N550" t="str" cm="1">
        <f t="array" ref="N550">_xlfn.IFS(I550="Rob","Robusta",I550="Exc","Excelsa",I550="Ara","Arabica",I550="Lib","Liberica",I550="","")</f>
        <v>Excelsa</v>
      </c>
      <c r="O550" t="str" cm="1">
        <f t="array" ref="O550">_xlfn.IFS(J550="M","Medium",J550="L","Light",J550="D","Dark",J550="","")</f>
        <v>Light</v>
      </c>
      <c r="P550" t="str">
        <f>_xlfn.XLOOKUP(Table1[[#This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_xlfn.XLOOKUP(orders!C551,customers!$A$1:$A$1001,customers!$G$1:$G$1001,,0)</f>
        <v>United States</v>
      </c>
      <c r="I551" t="str">
        <f>_xlfn.XLOOKUP(D551,products!$A$1:$A$49,products!$B$1:$B$49,,0)</f>
        <v>Exc</v>
      </c>
      <c r="J551" t="str">
        <f>_xlfn.XLOOKUP(D551,products!$A$1:$A$49,products!$C$1:$C$49,,0)</f>
        <v>L</v>
      </c>
      <c r="K551" s="4">
        <f>_xlfn.XLOOKUP(orders!D551,products!$A$1:$A$49,products!$D$1:$D$49,,0)</f>
        <v>0.2</v>
      </c>
      <c r="L551" s="5">
        <f>_xlfn.XLOOKUP(D551,products!$A$1:$A$49,products!$E$1:$E$49,,0)</f>
        <v>4.4550000000000001</v>
      </c>
      <c r="M551" s="5">
        <f>orders!L551*orders!E551</f>
        <v>17.82</v>
      </c>
      <c r="N551" t="str" cm="1">
        <f t="array" ref="N551">_xlfn.IFS(I551="Rob","Robusta",I551="Exc","Excelsa",I551="Ara","Arabica",I551="Lib","Liberica",I551="","")</f>
        <v>Excelsa</v>
      </c>
      <c r="O551" t="str" cm="1">
        <f t="array" ref="O551">_xlfn.IFS(J551="M","Medium",J551="L","Light",J551="D","Dark",J551="","")</f>
        <v>Light</v>
      </c>
      <c r="P551" t="str">
        <f>_xlfn.XLOOKUP(Table1[[#This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_xlfn.XLOOKUP(orders!C552,customers!$A$1:$A$1001,customers!$G$1:$G$1001,,0)</f>
        <v>United States</v>
      </c>
      <c r="I552" t="str">
        <f>_xlfn.XLOOKUP(D552,products!$A$1:$A$49,products!$B$1:$B$49,,0)</f>
        <v>Lib</v>
      </c>
      <c r="J552" t="str">
        <f>_xlfn.XLOOKUP(D552,products!$A$1:$A$49,products!$C$1:$C$49,,0)</f>
        <v>D</v>
      </c>
      <c r="K552" s="4">
        <f>_xlfn.XLOOKUP(orders!D552,products!$A$1:$A$49,products!$D$1:$D$49,,0)</f>
        <v>0.2</v>
      </c>
      <c r="L552" s="5">
        <f>_xlfn.XLOOKUP(D552,products!$A$1:$A$49,products!$E$1:$E$49,,0)</f>
        <v>3.8849999999999998</v>
      </c>
      <c r="M552" s="5">
        <f>orders!L552*orders!E552</f>
        <v>23.31</v>
      </c>
      <c r="N552" t="str" cm="1">
        <f t="array" ref="N552">_xlfn.IFS(I552="Rob","Robusta",I552="Exc","Excelsa",I552="Ara","Arabica",I552="Lib","Liberica",I552="","")</f>
        <v>Liberica</v>
      </c>
      <c r="O552" t="str" cm="1">
        <f t="array" ref="O552">_xlfn.IFS(J552="M","Medium",J552="L","Light",J552="D","Dark",J552="","")</f>
        <v>Dark</v>
      </c>
      <c r="P552" t="str">
        <f>_xlfn.XLOOKUP(Table1[[#This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_xlfn.XLOOKUP(orders!C553,customers!$A$1:$A$1001,customers!$G$1:$G$1001,,0)</f>
        <v>United States</v>
      </c>
      <c r="I553" t="str">
        <f>_xlfn.XLOOKUP(D553,products!$A$1:$A$49,products!$B$1:$B$49,,0)</f>
        <v>Exc</v>
      </c>
      <c r="J553" t="str">
        <f>_xlfn.XLOOKUP(D553,products!$A$1:$A$49,products!$C$1:$C$49,,0)</f>
        <v>D</v>
      </c>
      <c r="K553" s="4">
        <f>_xlfn.XLOOKUP(orders!D553,products!$A$1:$A$49,products!$D$1:$D$49,,0)</f>
        <v>0.2</v>
      </c>
      <c r="L553" s="5">
        <f>_xlfn.XLOOKUP(D553,products!$A$1:$A$49,products!$E$1:$E$49,,0)</f>
        <v>3.645</v>
      </c>
      <c r="M553" s="5">
        <f>orders!L553*orders!E553</f>
        <v>7.29</v>
      </c>
      <c r="N553" t="str" cm="1">
        <f t="array" ref="N553">_xlfn.IFS(I553="Rob","Robusta",I553="Exc","Excelsa",I553="Ara","Arabica",I553="Lib","Liberica",I553="","")</f>
        <v>Excelsa</v>
      </c>
      <c r="O553" t="str" cm="1">
        <f t="array" ref="O553">_xlfn.IFS(J553="M","Medium",J553="L","Light",J553="D","Dark",J553="","")</f>
        <v>Dark</v>
      </c>
      <c r="P553" t="str">
        <f>_xlfn.XLOOKUP(Table1[[#This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_xlfn.XLOOKUP(orders!C554,customers!$A$1:$A$1001,customers!$G$1:$G$1001,,0)</f>
        <v>United Kingdom</v>
      </c>
      <c r="I554" t="str">
        <f>_xlfn.XLOOKUP(D554,products!$A$1:$A$49,products!$B$1:$B$49,,0)</f>
        <v>Exc</v>
      </c>
      <c r="J554" t="str">
        <f>_xlfn.XLOOKUP(D554,products!$A$1:$A$49,products!$C$1:$C$49,,0)</f>
        <v>L</v>
      </c>
      <c r="K554" s="4">
        <f>_xlfn.XLOOKUP(orders!D554,products!$A$1:$A$49,products!$D$1:$D$49,,0)</f>
        <v>0.2</v>
      </c>
      <c r="L554" s="5">
        <f>_xlfn.XLOOKUP(D554,products!$A$1:$A$49,products!$E$1:$E$49,,0)</f>
        <v>4.4550000000000001</v>
      </c>
      <c r="M554" s="5">
        <f>orders!L554*orders!E554</f>
        <v>17.82</v>
      </c>
      <c r="N554" t="str" cm="1">
        <f t="array" ref="N554">_xlfn.IFS(I554="Rob","Robusta",I554="Exc","Excelsa",I554="Ara","Arabica",I554="Lib","Liberica",I554="","")</f>
        <v>Excelsa</v>
      </c>
      <c r="O554" t="str" cm="1">
        <f t="array" ref="O554">_xlfn.IFS(J554="M","Medium",J554="L","Light",J554="D","Dark",J554="","")</f>
        <v>Light</v>
      </c>
      <c r="P554" t="str">
        <f>_xlfn.XLOOKUP(Table1[[#This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_xlfn.XLOOKUP(orders!C555,customers!$A$1:$A$1001,customers!$G$1:$G$1001,,0)</f>
        <v>United States</v>
      </c>
      <c r="I555" t="str">
        <f>_xlfn.XLOOKUP(D555,products!$A$1:$A$49,products!$B$1:$B$49,,0)</f>
        <v>Exc</v>
      </c>
      <c r="J555" t="str">
        <f>_xlfn.XLOOKUP(D555,products!$A$1:$A$49,products!$C$1:$C$49,,0)</f>
        <v>M</v>
      </c>
      <c r="K555" s="4">
        <f>_xlfn.XLOOKUP(orders!D555,products!$A$1:$A$49,products!$D$1:$D$49,,0)</f>
        <v>1</v>
      </c>
      <c r="L555" s="5">
        <f>_xlfn.XLOOKUP(D555,products!$A$1:$A$49,products!$E$1:$E$49,,0)</f>
        <v>13.75</v>
      </c>
      <c r="M555" s="5">
        <f>orders!L555*orders!E555</f>
        <v>68.75</v>
      </c>
      <c r="N555" t="str" cm="1">
        <f t="array" ref="N555">_xlfn.IFS(I555="Rob","Robusta",I555="Exc","Excelsa",I555="Ara","Arabica",I555="Lib","Liberica",I555="","")</f>
        <v>Excelsa</v>
      </c>
      <c r="O555" t="str" cm="1">
        <f t="array" ref="O555">_xlfn.IFS(J555="M","Medium",J555="L","Light",J555="D","Dark",J555="","")</f>
        <v>Medium</v>
      </c>
      <c r="P555" t="str">
        <f>_xlfn.XLOOKUP(Table1[[#This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_xlfn.XLOOKUP(orders!C556,customers!$A$1:$A$1001,customers!$G$1:$G$1001,,0)</f>
        <v>United Kingdom</v>
      </c>
      <c r="I556" t="str">
        <f>_xlfn.XLOOKUP(D556,products!$A$1:$A$49,products!$B$1:$B$49,,0)</f>
        <v>Rob</v>
      </c>
      <c r="J556" t="str">
        <f>_xlfn.XLOOKUP(D556,products!$A$1:$A$49,products!$C$1:$C$49,,0)</f>
        <v>L</v>
      </c>
      <c r="K556" s="4">
        <f>_xlfn.XLOOKUP(orders!D556,products!$A$1:$A$49,products!$D$1:$D$49,,0)</f>
        <v>2.5</v>
      </c>
      <c r="L556" s="5">
        <f>_xlfn.XLOOKUP(D556,products!$A$1:$A$49,products!$E$1:$E$49,,0)</f>
        <v>27.484999999999996</v>
      </c>
      <c r="M556" s="5">
        <f>orders!L556*orders!E556</f>
        <v>54.969999999999992</v>
      </c>
      <c r="N556" t="str" cm="1">
        <f t="array" ref="N556">_xlfn.IFS(I556="Rob","Robusta",I556="Exc","Excelsa",I556="Ara","Arabica",I556="Lib","Liberica",I556="","")</f>
        <v>Robusta</v>
      </c>
      <c r="O556" t="str" cm="1">
        <f t="array" ref="O556">_xlfn.IFS(J556="M","Medium",J556="L","Light",J556="D","Dark",J556="","")</f>
        <v>Light</v>
      </c>
      <c r="P556" t="str">
        <f>_xlfn.XLOOKUP(Table1[[#This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_xlfn.XLOOKUP(orders!C557,customers!$A$1:$A$1001,customers!$G$1:$G$1001,,0)</f>
        <v>Ireland</v>
      </c>
      <c r="I557" t="str">
        <f>_xlfn.XLOOKUP(D557,products!$A$1:$A$49,products!$B$1:$B$49,,0)</f>
        <v>Exc</v>
      </c>
      <c r="J557" t="str">
        <f>_xlfn.XLOOKUP(D557,products!$A$1:$A$49,products!$C$1:$C$49,,0)</f>
        <v>M</v>
      </c>
      <c r="K557" s="4">
        <f>_xlfn.XLOOKUP(orders!D557,products!$A$1:$A$49,products!$D$1:$D$49,,0)</f>
        <v>1</v>
      </c>
      <c r="L557" s="5">
        <f>_xlfn.XLOOKUP(D557,products!$A$1:$A$49,products!$E$1:$E$49,,0)</f>
        <v>13.75</v>
      </c>
      <c r="M557" s="5">
        <f>orders!L557*orders!E557</f>
        <v>82.5</v>
      </c>
      <c r="N557" t="str" cm="1">
        <f t="array" ref="N557">_xlfn.IFS(I557="Rob","Robusta",I557="Exc","Excelsa",I557="Ara","Arabica",I557="Lib","Liberica",I557="","")</f>
        <v>Excelsa</v>
      </c>
      <c r="O557" t="str" cm="1">
        <f t="array" ref="O557">_xlfn.IFS(J557="M","Medium",J557="L","Light",J557="D","Dark",J557="","")</f>
        <v>Medium</v>
      </c>
      <c r="P557" t="str">
        <f>_xlfn.XLOOKUP(Table1[[#This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_xlfn.XLOOKUP(orders!C558,customers!$A$1:$A$1001,customers!$G$1:$G$1001,,0)</f>
        <v>United States</v>
      </c>
      <c r="I558" t="str">
        <f>_xlfn.XLOOKUP(D558,products!$A$1:$A$49,products!$B$1:$B$49,,0)</f>
        <v>Lib</v>
      </c>
      <c r="J558" t="str">
        <f>_xlfn.XLOOKUP(D558,products!$A$1:$A$49,products!$C$1:$C$49,,0)</f>
        <v>M</v>
      </c>
      <c r="K558" s="4">
        <f>_xlfn.XLOOKUP(orders!D558,products!$A$1:$A$49,products!$D$1:$D$49,,0)</f>
        <v>0.2</v>
      </c>
      <c r="L558" s="5">
        <f>_xlfn.XLOOKUP(D558,products!$A$1:$A$49,products!$E$1:$E$49,,0)</f>
        <v>4.3650000000000002</v>
      </c>
      <c r="M558" s="5">
        <f>orders!L558*orders!E558</f>
        <v>8.73</v>
      </c>
      <c r="N558" t="str" cm="1">
        <f t="array" ref="N558">_xlfn.IFS(I558="Rob","Robusta",I558="Exc","Excelsa",I558="Ara","Arabica",I558="Lib","Liberica",I558="","")</f>
        <v>Liberica</v>
      </c>
      <c r="O558" t="str" cm="1">
        <f t="array" ref="O558">_xlfn.IFS(J558="M","Medium",J558="L","Light",J558="D","Dark",J558="","")</f>
        <v>Medium</v>
      </c>
      <c r="P558" t="str">
        <f>_xlfn.XLOOKUP(Table1[[#This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_xlfn.XLOOKUP(orders!C559,customers!$A$1:$A$1001,customers!$G$1:$G$1001,,0)</f>
        <v>Ireland</v>
      </c>
      <c r="I559" t="str">
        <f>_xlfn.XLOOKUP(D559,products!$A$1:$A$49,products!$B$1:$B$49,,0)</f>
        <v>Exc</v>
      </c>
      <c r="J559" t="str">
        <f>_xlfn.XLOOKUP(D559,products!$A$1:$A$49,products!$C$1:$C$49,,0)</f>
        <v>L</v>
      </c>
      <c r="K559" s="4">
        <f>_xlfn.XLOOKUP(orders!D559,products!$A$1:$A$49,products!$D$1:$D$49,,0)</f>
        <v>1</v>
      </c>
      <c r="L559" s="5">
        <f>_xlfn.XLOOKUP(D559,products!$A$1:$A$49,products!$E$1:$E$49,,0)</f>
        <v>14.85</v>
      </c>
      <c r="M559" s="5">
        <f>orders!L559*orders!E559</f>
        <v>59.4</v>
      </c>
      <c r="N559" t="str" cm="1">
        <f t="array" ref="N559">_xlfn.IFS(I559="Rob","Robusta",I559="Exc","Excelsa",I559="Ara","Arabica",I559="Lib","Liberica",I559="","")</f>
        <v>Excelsa</v>
      </c>
      <c r="O559" t="str" cm="1">
        <f t="array" ref="O559">_xlfn.IFS(J559="M","Medium",J559="L","Light",J559="D","Dark",J559="","")</f>
        <v>Light</v>
      </c>
      <c r="P559" t="str">
        <f>_xlfn.XLOOKUP(Table1[[#This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_xlfn.XLOOKUP(orders!C560,customers!$A$1:$A$1001,customers!$G$1:$G$1001,,0)</f>
        <v>United States</v>
      </c>
      <c r="I560" t="str">
        <f>_xlfn.XLOOKUP(D560,products!$A$1:$A$49,products!$B$1:$B$49,,0)</f>
        <v>Lib</v>
      </c>
      <c r="J560" t="str">
        <f>_xlfn.XLOOKUP(D560,products!$A$1:$A$49,products!$C$1:$C$49,,0)</f>
        <v>D</v>
      </c>
      <c r="K560" s="4">
        <f>_xlfn.XLOOKUP(orders!D560,products!$A$1:$A$49,products!$D$1:$D$49,,0)</f>
        <v>0.2</v>
      </c>
      <c r="L560" s="5">
        <f>_xlfn.XLOOKUP(D560,products!$A$1:$A$49,products!$E$1:$E$49,,0)</f>
        <v>3.8849999999999998</v>
      </c>
      <c r="M560" s="5">
        <f>orders!L560*orders!E560</f>
        <v>15.54</v>
      </c>
      <c r="N560" t="str" cm="1">
        <f t="array" ref="N560">_xlfn.IFS(I560="Rob","Robusta",I560="Exc","Excelsa",I560="Ara","Arabica",I560="Lib","Liberica",I560="","")</f>
        <v>Liberica</v>
      </c>
      <c r="O560" t="str" cm="1">
        <f t="array" ref="O560">_xlfn.IFS(J560="M","Medium",J560="L","Light",J560="D","Dark",J560="","")</f>
        <v>Dark</v>
      </c>
      <c r="P560" t="str">
        <f>_xlfn.XLOOKUP(Table1[[#This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_xlfn.XLOOKUP(orders!C561,customers!$A$1:$A$1001,customers!$G$1:$G$1001,,0)</f>
        <v>United States</v>
      </c>
      <c r="I561" t="str">
        <f>_xlfn.XLOOKUP(D561,products!$A$1:$A$49,products!$B$1:$B$49,,0)</f>
        <v>Ara</v>
      </c>
      <c r="J561" t="str">
        <f>_xlfn.XLOOKUP(D561,products!$A$1:$A$49,products!$C$1:$C$49,,0)</f>
        <v>L</v>
      </c>
      <c r="K561" s="4">
        <f>_xlfn.XLOOKUP(orders!D561,products!$A$1:$A$49,products!$D$1:$D$49,,0)</f>
        <v>1</v>
      </c>
      <c r="L561" s="5">
        <f>_xlfn.XLOOKUP(D561,products!$A$1:$A$49,products!$E$1:$E$49,,0)</f>
        <v>12.95</v>
      </c>
      <c r="M561" s="5">
        <f>orders!L561*orders!E561</f>
        <v>38.849999999999994</v>
      </c>
      <c r="N561" t="str" cm="1">
        <f t="array" ref="N561">_xlfn.IFS(I561="Rob","Robusta",I561="Exc","Excelsa",I561="Ara","Arabica",I561="Lib","Liberica",I561="","")</f>
        <v>Arabica</v>
      </c>
      <c r="O561" t="str" cm="1">
        <f t="array" ref="O561">_xlfn.IFS(J561="M","Medium",J561="L","Light",J561="D","Dark",J561="","")</f>
        <v>Light</v>
      </c>
      <c r="P561" t="str">
        <f>_xlfn.XLOOKUP(Table1[[#This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_xlfn.XLOOKUP(orders!C562,customers!$A$1:$A$1001,customers!$G$1:$G$1001,,0)</f>
        <v>United States</v>
      </c>
      <c r="I562" t="str">
        <f>_xlfn.XLOOKUP(D562,products!$A$1:$A$49,products!$B$1:$B$49,,0)</f>
        <v>Exc</v>
      </c>
      <c r="J562" t="str">
        <f>_xlfn.XLOOKUP(D562,products!$A$1:$A$49,products!$C$1:$C$49,,0)</f>
        <v>M</v>
      </c>
      <c r="K562" s="4">
        <f>_xlfn.XLOOKUP(orders!D562,products!$A$1:$A$49,products!$D$1:$D$49,,0)</f>
        <v>2.5</v>
      </c>
      <c r="L562" s="5">
        <f>_xlfn.XLOOKUP(D562,products!$A$1:$A$49,products!$E$1:$E$49,,0)</f>
        <v>31.624999999999996</v>
      </c>
      <c r="M562" s="5">
        <f>orders!L562*orders!E562</f>
        <v>189.74999999999997</v>
      </c>
      <c r="N562" t="str" cm="1">
        <f t="array" ref="N562">_xlfn.IFS(I562="Rob","Robusta",I562="Exc","Excelsa",I562="Ara","Arabica",I562="Lib","Liberica",I562="","")</f>
        <v>Excelsa</v>
      </c>
      <c r="O562" t="str" cm="1">
        <f t="array" ref="O562">_xlfn.IFS(J562="M","Medium",J562="L","Light",J562="D","Dark",J562="","")</f>
        <v>Medium</v>
      </c>
      <c r="P562" t="str">
        <f>_xlfn.XLOOKUP(Table1[[#This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_xlfn.XLOOKUP(orders!C563,customers!$A$1:$A$1001,customers!$G$1:$G$1001,,0)</f>
        <v>Ireland</v>
      </c>
      <c r="I563" t="str">
        <f>_xlfn.XLOOKUP(D563,products!$A$1:$A$49,products!$B$1:$B$49,,0)</f>
        <v>Ara</v>
      </c>
      <c r="J563" t="str">
        <f>_xlfn.XLOOKUP(D563,products!$A$1:$A$49,products!$C$1:$C$49,,0)</f>
        <v>D</v>
      </c>
      <c r="K563" s="4">
        <f>_xlfn.XLOOKUP(orders!D563,products!$A$1:$A$49,products!$D$1:$D$49,,0)</f>
        <v>0.2</v>
      </c>
      <c r="L563" s="5">
        <f>_xlfn.XLOOKUP(D563,products!$A$1:$A$49,products!$E$1:$E$49,,0)</f>
        <v>2.9849999999999999</v>
      </c>
      <c r="M563" s="5">
        <f>orders!L563*orders!E563</f>
        <v>17.91</v>
      </c>
      <c r="N563" t="str" cm="1">
        <f t="array" ref="N563">_xlfn.IFS(I563="Rob","Robusta",I563="Exc","Excelsa",I563="Ara","Arabica",I563="Lib","Liberica",I563="","")</f>
        <v>Arabica</v>
      </c>
      <c r="O563" t="str" cm="1">
        <f t="array" ref="O563">_xlfn.IFS(J563="M","Medium",J563="L","Light",J563="D","Dark",J563="","")</f>
        <v>Dark</v>
      </c>
      <c r="P563" t="str">
        <f>_xlfn.XLOOKUP(Table1[[#This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_xlfn.XLOOKUP(orders!C564,customers!$A$1:$A$1001,customers!$G$1:$G$1001,,0)</f>
        <v>United Kingdom</v>
      </c>
      <c r="I564" t="str">
        <f>_xlfn.XLOOKUP(D564,products!$A$1:$A$49,products!$B$1:$B$49,,0)</f>
        <v>Lib</v>
      </c>
      <c r="J564" t="str">
        <f>_xlfn.XLOOKUP(D564,products!$A$1:$A$49,products!$C$1:$C$49,,0)</f>
        <v>L</v>
      </c>
      <c r="K564" s="4">
        <f>_xlfn.XLOOKUP(orders!D564,products!$A$1:$A$49,products!$D$1:$D$49,,0)</f>
        <v>0.2</v>
      </c>
      <c r="L564" s="5">
        <f>_xlfn.XLOOKUP(D564,products!$A$1:$A$49,products!$E$1:$E$49,,0)</f>
        <v>4.7549999999999999</v>
      </c>
      <c r="M564" s="5">
        <f>orders!L564*orders!E564</f>
        <v>28.53</v>
      </c>
      <c r="N564" t="str" cm="1">
        <f t="array" ref="N564">_xlfn.IFS(I564="Rob","Robusta",I564="Exc","Excelsa",I564="Ara","Arabica",I564="Lib","Liberica",I564="","")</f>
        <v>Liberica</v>
      </c>
      <c r="O564" t="str" cm="1">
        <f t="array" ref="O564">_xlfn.IFS(J564="M","Medium",J564="L","Light",J564="D","Dark",J564="","")</f>
        <v>Light</v>
      </c>
      <c r="P564" t="str">
        <f>_xlfn.XLOOKUP(Table1[[#This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_xlfn.XLOOKUP(orders!C565,customers!$A$1:$A$1001,customers!$G$1:$G$1001,,0)</f>
        <v>United Kingdom</v>
      </c>
      <c r="I565" t="str">
        <f>_xlfn.XLOOKUP(D565,products!$A$1:$A$49,products!$B$1:$B$49,,0)</f>
        <v>Exc</v>
      </c>
      <c r="J565" t="str">
        <f>_xlfn.XLOOKUP(D565,products!$A$1:$A$49,products!$C$1:$C$49,,0)</f>
        <v>M</v>
      </c>
      <c r="K565" s="4">
        <f>_xlfn.XLOOKUP(orders!D565,products!$A$1:$A$49,products!$D$1:$D$49,,0)</f>
        <v>1</v>
      </c>
      <c r="L565" s="5">
        <f>_xlfn.XLOOKUP(D565,products!$A$1:$A$49,products!$E$1:$E$49,,0)</f>
        <v>13.75</v>
      </c>
      <c r="M565" s="5">
        <f>orders!L565*orders!E565</f>
        <v>82.5</v>
      </c>
      <c r="N565" t="str" cm="1">
        <f t="array" ref="N565">_xlfn.IFS(I565="Rob","Robusta",I565="Exc","Excelsa",I565="Ara","Arabica",I565="Lib","Liberica",I565="","")</f>
        <v>Excelsa</v>
      </c>
      <c r="O565" t="str" cm="1">
        <f t="array" ref="O565">_xlfn.IFS(J565="M","Medium",J565="L","Light",J565="D","Dark",J565="","")</f>
        <v>Medium</v>
      </c>
      <c r="P565" t="str">
        <f>_xlfn.XLOOKUP(Table1[[#This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_xlfn.XLOOKUP(orders!C566,customers!$A$1:$A$1001,customers!$G$1:$G$1001,,0)</f>
        <v>United States</v>
      </c>
      <c r="I566" t="str">
        <f>_xlfn.XLOOKUP(D566,products!$A$1:$A$49,products!$B$1:$B$49,,0)</f>
        <v>Rob</v>
      </c>
      <c r="J566" t="str">
        <f>_xlfn.XLOOKUP(D566,products!$A$1:$A$49,products!$C$1:$C$49,,0)</f>
        <v>L</v>
      </c>
      <c r="K566" s="4">
        <f>_xlfn.XLOOKUP(orders!D566,products!$A$1:$A$49,products!$D$1:$D$49,,0)</f>
        <v>0.5</v>
      </c>
      <c r="L566" s="5">
        <f>_xlfn.XLOOKUP(D566,products!$A$1:$A$49,products!$E$1:$E$49,,0)</f>
        <v>7.169999999999999</v>
      </c>
      <c r="M566" s="5">
        <f>orders!L566*orders!E566</f>
        <v>14.339999999999998</v>
      </c>
      <c r="N566" t="str" cm="1">
        <f t="array" ref="N566">_xlfn.IFS(I566="Rob","Robusta",I566="Exc","Excelsa",I566="Ara","Arabica",I566="Lib","Liberica",I566="","")</f>
        <v>Robusta</v>
      </c>
      <c r="O566" t="str" cm="1">
        <f t="array" ref="O566">_xlfn.IFS(J566="M","Medium",J566="L","Light",J566="D","Dark",J566="","")</f>
        <v>Light</v>
      </c>
      <c r="P566" t="str">
        <f>_xlfn.XLOOKUP(Table1[[#This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_xlfn.XLOOKUP(orders!C567,customers!$A$1:$A$1001,customers!$G$1:$G$1001,,0)</f>
        <v>United States</v>
      </c>
      <c r="I567" t="str">
        <f>_xlfn.XLOOKUP(D567,products!$A$1:$A$49,products!$B$1:$B$49,,0)</f>
        <v>Rob</v>
      </c>
      <c r="J567" t="str">
        <f>_xlfn.XLOOKUP(D567,products!$A$1:$A$49,products!$C$1:$C$49,,0)</f>
        <v>D</v>
      </c>
      <c r="K567" s="4">
        <f>_xlfn.XLOOKUP(orders!D567,products!$A$1:$A$49,products!$D$1:$D$49,,0)</f>
        <v>2.5</v>
      </c>
      <c r="L567" s="5">
        <f>_xlfn.XLOOKUP(D567,products!$A$1:$A$49,products!$E$1:$E$49,,0)</f>
        <v>20.584999999999997</v>
      </c>
      <c r="M567" s="5">
        <f>orders!L567*orders!E567</f>
        <v>82.339999999999989</v>
      </c>
      <c r="N567" t="str" cm="1">
        <f t="array" ref="N567">_xlfn.IFS(I567="Rob","Robusta",I567="Exc","Excelsa",I567="Ara","Arabica",I567="Lib","Liberica",I567="","")</f>
        <v>Robusta</v>
      </c>
      <c r="O567" t="str" cm="1">
        <f t="array" ref="O567">_xlfn.IFS(J567="M","Medium",J567="L","Light",J567="D","Dark",J567="","")</f>
        <v>Dark</v>
      </c>
      <c r="P567" t="str">
        <f>_xlfn.XLOOKUP(Table1[[#This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_xlfn.XLOOKUP(orders!C568,customers!$A$1:$A$1001,customers!$G$1:$G$1001,,0)</f>
        <v>United States</v>
      </c>
      <c r="I568" t="str">
        <f>_xlfn.XLOOKUP(D568,products!$A$1:$A$49,products!$B$1:$B$49,,0)</f>
        <v>Ara</v>
      </c>
      <c r="J568" t="str">
        <f>_xlfn.XLOOKUP(D568,products!$A$1:$A$49,products!$C$1:$C$49,,0)</f>
        <v>M</v>
      </c>
      <c r="K568" s="4">
        <f>_xlfn.XLOOKUP(orders!D568,products!$A$1:$A$49,products!$D$1:$D$49,,0)</f>
        <v>0.2</v>
      </c>
      <c r="L568" s="5">
        <f>_xlfn.XLOOKUP(D568,products!$A$1:$A$49,products!$E$1:$E$49,,0)</f>
        <v>3.375</v>
      </c>
      <c r="M568" s="5">
        <f>orders!L568*orders!E568</f>
        <v>20.25</v>
      </c>
      <c r="N568" t="str" cm="1">
        <f t="array" ref="N568">_xlfn.IFS(I568="Rob","Robusta",I568="Exc","Excelsa",I568="Ara","Arabica",I568="Lib","Liberica",I568="","")</f>
        <v>Arabica</v>
      </c>
      <c r="O568" t="str" cm="1">
        <f t="array" ref="O568">_xlfn.IFS(J568="M","Medium",J568="L","Light",J568="D","Dark",J568="","")</f>
        <v>Medium</v>
      </c>
      <c r="P568" t="str">
        <f>_xlfn.XLOOKUP(Table1[[#This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_xlfn.XLOOKUP(orders!C569,customers!$A$1:$A$1001,customers!$G$1:$G$1001,,0)</f>
        <v>Ireland</v>
      </c>
      <c r="I569" t="str">
        <f>_xlfn.XLOOKUP(D569,products!$A$1:$A$49,products!$B$1:$B$49,,0)</f>
        <v>Rob</v>
      </c>
      <c r="J569" t="str">
        <f>_xlfn.XLOOKUP(D569,products!$A$1:$A$49,products!$C$1:$C$49,,0)</f>
        <v>L</v>
      </c>
      <c r="K569" s="4">
        <f>_xlfn.XLOOKUP(orders!D569,products!$A$1:$A$49,products!$D$1:$D$49,,0)</f>
        <v>2.5</v>
      </c>
      <c r="L569" s="5">
        <f>_xlfn.XLOOKUP(D569,products!$A$1:$A$49,products!$E$1:$E$49,,0)</f>
        <v>27.484999999999996</v>
      </c>
      <c r="M569" s="5">
        <f>orders!L569*orders!E569</f>
        <v>164.90999999999997</v>
      </c>
      <c r="N569" t="str" cm="1">
        <f t="array" ref="N569">_xlfn.IFS(I569="Rob","Robusta",I569="Exc","Excelsa",I569="Ara","Arabica",I569="Lib","Liberica",I569="","")</f>
        <v>Robusta</v>
      </c>
      <c r="O569" t="str" cm="1">
        <f t="array" ref="O569">_xlfn.IFS(J569="M","Medium",J569="L","Light",J569="D","Dark",J569="","")</f>
        <v>Light</v>
      </c>
      <c r="P569" t="str">
        <f>_xlfn.XLOOKUP(Table1[[#This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_xlfn.XLOOKUP(orders!C570,customers!$A$1:$A$1001,customers!$G$1:$G$1001,,0)</f>
        <v>United States</v>
      </c>
      <c r="I570" t="str">
        <f>_xlfn.XLOOKUP(D570,products!$A$1:$A$49,products!$B$1:$B$49,,0)</f>
        <v>Lib</v>
      </c>
      <c r="J570" t="str">
        <f>_xlfn.XLOOKUP(D570,products!$A$1:$A$49,products!$C$1:$C$49,,0)</f>
        <v>L</v>
      </c>
      <c r="K570" s="4">
        <f>_xlfn.XLOOKUP(orders!D570,products!$A$1:$A$49,products!$D$1:$D$49,,0)</f>
        <v>0.2</v>
      </c>
      <c r="L570" s="5">
        <f>_xlfn.XLOOKUP(D570,products!$A$1:$A$49,products!$E$1:$E$49,,0)</f>
        <v>4.7549999999999999</v>
      </c>
      <c r="M570" s="5">
        <f>orders!L570*orders!E570</f>
        <v>19.02</v>
      </c>
      <c r="N570" t="str" cm="1">
        <f t="array" ref="N570">_xlfn.IFS(I570="Rob","Robusta",I570="Exc","Excelsa",I570="Ara","Arabica",I570="Lib","Liberica",I570="","")</f>
        <v>Liberica</v>
      </c>
      <c r="O570" t="str" cm="1">
        <f t="array" ref="O570">_xlfn.IFS(J570="M","Medium",J570="L","Light",J570="D","Dark",J570="","")</f>
        <v>Light</v>
      </c>
      <c r="P570" t="str">
        <f>_xlfn.XLOOKUP(Table1[[#This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_xlfn.XLOOKUP(orders!C571,customers!$A$1:$A$1001,customers!$G$1:$G$1001,,0)</f>
        <v>United Kingdom</v>
      </c>
      <c r="I571" t="str">
        <f>_xlfn.XLOOKUP(D571,products!$A$1:$A$49,products!$B$1:$B$49,,0)</f>
        <v>Ara</v>
      </c>
      <c r="J571" t="str">
        <f>_xlfn.XLOOKUP(D571,products!$A$1:$A$49,products!$C$1:$C$49,,0)</f>
        <v>D</v>
      </c>
      <c r="K571" s="4">
        <f>_xlfn.XLOOKUP(orders!D571,products!$A$1:$A$49,products!$D$1:$D$49,,0)</f>
        <v>2.5</v>
      </c>
      <c r="L571" s="5">
        <f>_xlfn.XLOOKUP(D571,products!$A$1:$A$49,products!$E$1:$E$49,,0)</f>
        <v>22.884999999999998</v>
      </c>
      <c r="M571" s="5">
        <f>orders!L571*orders!E571</f>
        <v>137.31</v>
      </c>
      <c r="N571" t="str" cm="1">
        <f t="array" ref="N571">_xlfn.IFS(I571="Rob","Robusta",I571="Exc","Excelsa",I571="Ara","Arabica",I571="Lib","Liberica",I571="","")</f>
        <v>Arabica</v>
      </c>
      <c r="O571" t="str" cm="1">
        <f t="array" ref="O571">_xlfn.IFS(J571="M","Medium",J571="L","Light",J571="D","Dark",J571="","")</f>
        <v>Dark</v>
      </c>
      <c r="P571" t="str">
        <f>_xlfn.XLOOKUP(Table1[[#This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_xlfn.XLOOKUP(orders!C572,customers!$A$1:$A$1001,customers!$G$1:$G$1001,,0)</f>
        <v>United States</v>
      </c>
      <c r="I572" t="str">
        <f>_xlfn.XLOOKUP(D572,products!$A$1:$A$49,products!$B$1:$B$49,,0)</f>
        <v>Ara</v>
      </c>
      <c r="J572" t="str">
        <f>_xlfn.XLOOKUP(D572,products!$A$1:$A$49,products!$C$1:$C$49,,0)</f>
        <v>M</v>
      </c>
      <c r="K572" s="4">
        <f>_xlfn.XLOOKUP(orders!D572,products!$A$1:$A$49,products!$D$1:$D$49,,0)</f>
        <v>0.5</v>
      </c>
      <c r="L572" s="5">
        <f>_xlfn.XLOOKUP(D572,products!$A$1:$A$49,products!$E$1:$E$49,,0)</f>
        <v>6.75</v>
      </c>
      <c r="M572" s="5">
        <f>orders!L572*orders!E572</f>
        <v>27</v>
      </c>
      <c r="N572" t="str" cm="1">
        <f t="array" ref="N572">_xlfn.IFS(I572="Rob","Robusta",I572="Exc","Excelsa",I572="Ara","Arabica",I572="Lib","Liberica",I572="","")</f>
        <v>Arabica</v>
      </c>
      <c r="O572" t="str" cm="1">
        <f t="array" ref="O572">_xlfn.IFS(J572="M","Medium",J572="L","Light",J572="D","Dark",J572="","")</f>
        <v>Medium</v>
      </c>
      <c r="P572" t="str">
        <f>_xlfn.XLOOKUP(Table1[[#This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_xlfn.XLOOKUP(orders!C573,customers!$A$1:$A$1001,customers!$G$1:$G$1001,,0)</f>
        <v>United Kingdom</v>
      </c>
      <c r="I573" t="str">
        <f>_xlfn.XLOOKUP(D573,products!$A$1:$A$49,products!$B$1:$B$49,,0)</f>
        <v>Exc</v>
      </c>
      <c r="J573" t="str">
        <f>_xlfn.XLOOKUP(D573,products!$A$1:$A$49,products!$C$1:$C$49,,0)</f>
        <v>L</v>
      </c>
      <c r="K573" s="4">
        <f>_xlfn.XLOOKUP(orders!D573,products!$A$1:$A$49,products!$D$1:$D$49,,0)</f>
        <v>0.5</v>
      </c>
      <c r="L573" s="5">
        <f>_xlfn.XLOOKUP(D573,products!$A$1:$A$49,products!$E$1:$E$49,,0)</f>
        <v>8.91</v>
      </c>
      <c r="M573" s="5">
        <f>orders!L573*orders!E573</f>
        <v>35.64</v>
      </c>
      <c r="N573" t="str" cm="1">
        <f t="array" ref="N573">_xlfn.IFS(I573="Rob","Robusta",I573="Exc","Excelsa",I573="Ara","Arabica",I573="Lib","Liberica",I573="","")</f>
        <v>Excelsa</v>
      </c>
      <c r="O573" t="str" cm="1">
        <f t="array" ref="O573">_xlfn.IFS(J573="M","Medium",J573="L","Light",J573="D","Dark",J573="","")</f>
        <v>Light</v>
      </c>
      <c r="P573" t="str">
        <f>_xlfn.XLOOKUP(Table1[[#This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_xlfn.XLOOKUP(orders!C574,customers!$A$1:$A$1001,customers!$G$1:$G$1001,,0)</f>
        <v>United States</v>
      </c>
      <c r="I574" t="str">
        <f>_xlfn.XLOOKUP(D574,products!$A$1:$A$49,products!$B$1:$B$49,,0)</f>
        <v>Ara</v>
      </c>
      <c r="J574" t="str">
        <f>_xlfn.XLOOKUP(D574,products!$A$1:$A$49,products!$C$1:$C$49,,0)</f>
        <v>D</v>
      </c>
      <c r="K574" s="4">
        <f>_xlfn.XLOOKUP(orders!D574,products!$A$1:$A$49,products!$D$1:$D$49,,0)</f>
        <v>0.2</v>
      </c>
      <c r="L574" s="5">
        <f>_xlfn.XLOOKUP(D574,products!$A$1:$A$49,products!$E$1:$E$49,,0)</f>
        <v>2.9849999999999999</v>
      </c>
      <c r="M574" s="5">
        <f>orders!L574*orders!E574</f>
        <v>5.97</v>
      </c>
      <c r="N574" t="str" cm="1">
        <f t="array" ref="N574">_xlfn.IFS(I574="Rob","Robusta",I574="Exc","Excelsa",I574="Ara","Arabica",I574="Lib","Liberica",I574="","")</f>
        <v>Arabica</v>
      </c>
      <c r="O574" t="str" cm="1">
        <f t="array" ref="O574">_xlfn.IFS(J574="M","Medium",J574="L","Light",J574="D","Dark",J574="","")</f>
        <v>Dark</v>
      </c>
      <c r="P574" t="str">
        <f>_xlfn.XLOOKUP(Table1[[#This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_xlfn.XLOOKUP(orders!C575,customers!$A$1:$A$1001,customers!$G$1:$G$1001,,0)</f>
        <v>United States</v>
      </c>
      <c r="I575" t="str">
        <f>_xlfn.XLOOKUP(D575,products!$A$1:$A$49,products!$B$1:$B$49,,0)</f>
        <v>Ara</v>
      </c>
      <c r="J575" t="str">
        <f>_xlfn.XLOOKUP(D575,products!$A$1:$A$49,products!$C$1:$C$49,,0)</f>
        <v>M</v>
      </c>
      <c r="K575" s="4">
        <f>_xlfn.XLOOKUP(orders!D575,products!$A$1:$A$49,products!$D$1:$D$49,,0)</f>
        <v>1</v>
      </c>
      <c r="L575" s="5">
        <f>_xlfn.XLOOKUP(D575,products!$A$1:$A$49,products!$E$1:$E$49,,0)</f>
        <v>11.25</v>
      </c>
      <c r="M575" s="5">
        <f>orders!L575*orders!E575</f>
        <v>67.5</v>
      </c>
      <c r="N575" t="str" cm="1">
        <f t="array" ref="N575">_xlfn.IFS(I575="Rob","Robusta",I575="Exc","Excelsa",I575="Ara","Arabica",I575="Lib","Liberica",I575="","")</f>
        <v>Arabica</v>
      </c>
      <c r="O575" t="str" cm="1">
        <f t="array" ref="O575">_xlfn.IFS(J575="M","Medium",J575="L","Light",J575="D","Dark",J575="","")</f>
        <v>Medium</v>
      </c>
      <c r="P575" t="str">
        <f>_xlfn.XLOOKUP(Table1[[#This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_xlfn.XLOOKUP(orders!C576,customers!$A$1:$A$1001,customers!$G$1:$G$1001,,0)</f>
        <v>United States</v>
      </c>
      <c r="I576" t="str">
        <f>_xlfn.XLOOKUP(D576,products!$A$1:$A$49,products!$B$1:$B$49,,0)</f>
        <v>Rob</v>
      </c>
      <c r="J576" t="str">
        <f>_xlfn.XLOOKUP(D576,products!$A$1:$A$49,products!$C$1:$C$49,,0)</f>
        <v>L</v>
      </c>
      <c r="K576" s="4">
        <f>_xlfn.XLOOKUP(orders!D576,products!$A$1:$A$49,products!$D$1:$D$49,,0)</f>
        <v>0.2</v>
      </c>
      <c r="L576" s="5">
        <f>_xlfn.XLOOKUP(D576,products!$A$1:$A$49,products!$E$1:$E$49,,0)</f>
        <v>3.5849999999999995</v>
      </c>
      <c r="M576" s="5">
        <f>orders!L576*orders!E576</f>
        <v>21.509999999999998</v>
      </c>
      <c r="N576" t="str" cm="1">
        <f t="array" ref="N576">_xlfn.IFS(I576="Rob","Robusta",I576="Exc","Excelsa",I576="Ara","Arabica",I576="Lib","Liberica",I576="","")</f>
        <v>Robusta</v>
      </c>
      <c r="O576" t="str" cm="1">
        <f t="array" ref="O576">_xlfn.IFS(J576="M","Medium",J576="L","Light",J576="D","Dark",J576="","")</f>
        <v>Light</v>
      </c>
      <c r="P576" t="str">
        <f>_xlfn.XLOOKUP(Table1[[#This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_xlfn.XLOOKUP(orders!C577,customers!$A$1:$A$1001,customers!$G$1:$G$1001,,0)</f>
        <v>United States</v>
      </c>
      <c r="I577" t="str">
        <f>_xlfn.XLOOKUP(D577,products!$A$1:$A$49,products!$B$1:$B$49,,0)</f>
        <v>Lib</v>
      </c>
      <c r="J577" t="str">
        <f>_xlfn.XLOOKUP(D577,products!$A$1:$A$49,products!$C$1:$C$49,,0)</f>
        <v>M</v>
      </c>
      <c r="K577" s="4">
        <f>_xlfn.XLOOKUP(orders!D577,products!$A$1:$A$49,products!$D$1:$D$49,,0)</f>
        <v>2.5</v>
      </c>
      <c r="L577" s="5">
        <f>_xlfn.XLOOKUP(D577,products!$A$1:$A$49,products!$E$1:$E$49,,0)</f>
        <v>33.464999999999996</v>
      </c>
      <c r="M577" s="5">
        <f>orders!L577*orders!E577</f>
        <v>66.929999999999993</v>
      </c>
      <c r="N577" t="str" cm="1">
        <f t="array" ref="N577">_xlfn.IFS(I577="Rob","Robusta",I577="Exc","Excelsa",I577="Ara","Arabica",I577="Lib","Liberica",I577="","")</f>
        <v>Liberica</v>
      </c>
      <c r="O577" t="str" cm="1">
        <f t="array" ref="O577">_xlfn.IFS(J577="M","Medium",J577="L","Light",J577="D","Dark",J577="","")</f>
        <v>Medium</v>
      </c>
      <c r="P577" t="str">
        <f>_xlfn.XLOOKUP(Table1[[#This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_xlfn.XLOOKUP(orders!C578,customers!$A$1:$A$1001,customers!$G$1:$G$1001,,0)</f>
        <v>United States</v>
      </c>
      <c r="I578" t="str">
        <f>_xlfn.XLOOKUP(D578,products!$A$1:$A$49,products!$B$1:$B$49,,0)</f>
        <v>Ara</v>
      </c>
      <c r="J578" t="str">
        <f>_xlfn.XLOOKUP(D578,products!$A$1:$A$49,products!$C$1:$C$49,,0)</f>
        <v>D</v>
      </c>
      <c r="K578" s="4">
        <f>_xlfn.XLOOKUP(orders!D578,products!$A$1:$A$49,products!$D$1:$D$49,,0)</f>
        <v>0.2</v>
      </c>
      <c r="L578" s="5">
        <f>_xlfn.XLOOKUP(D578,products!$A$1:$A$49,products!$E$1:$E$49,,0)</f>
        <v>2.9849999999999999</v>
      </c>
      <c r="M578" s="5">
        <f>orders!L578*orders!E578</f>
        <v>17.91</v>
      </c>
      <c r="N578" t="str" cm="1">
        <f t="array" ref="N578">_xlfn.IFS(I578="Rob","Robusta",I578="Exc","Excelsa",I578="Ara","Arabica",I578="Lib","Liberica",I578="","")</f>
        <v>Arabica</v>
      </c>
      <c r="O578" t="str" cm="1">
        <f t="array" ref="O578">_xlfn.IFS(J578="M","Medium",J578="L","Light",J578="D","Dark",J578="","")</f>
        <v>Dark</v>
      </c>
      <c r="P578" t="str">
        <f>_xlfn.XLOOKUP(Table1[[#This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_xlfn.XLOOKUP(orders!C579,customers!$A$1:$A$1001,customers!$G$1:$G$1001,,0)</f>
        <v>United Kingdom</v>
      </c>
      <c r="I579" t="str">
        <f>_xlfn.XLOOKUP(D579,products!$A$1:$A$49,products!$B$1:$B$49,,0)</f>
        <v>Lib</v>
      </c>
      <c r="J579" t="str">
        <f>_xlfn.XLOOKUP(D579,products!$A$1:$A$49,products!$C$1:$C$49,,0)</f>
        <v>M</v>
      </c>
      <c r="K579" s="4">
        <f>_xlfn.XLOOKUP(orders!D579,products!$A$1:$A$49,products!$D$1:$D$49,,0)</f>
        <v>1</v>
      </c>
      <c r="L579" s="5">
        <f>_xlfn.XLOOKUP(D579,products!$A$1:$A$49,products!$E$1:$E$49,,0)</f>
        <v>14.55</v>
      </c>
      <c r="M579" s="5">
        <f>orders!L579*orders!E579</f>
        <v>58.2</v>
      </c>
      <c r="N579" t="str" cm="1">
        <f t="array" ref="N579">_xlfn.IFS(I579="Rob","Robusta",I579="Exc","Excelsa",I579="Ara","Arabica",I579="Lib","Liberica",I579="","")</f>
        <v>Liberica</v>
      </c>
      <c r="O579" t="str" cm="1">
        <f t="array" ref="O579">_xlfn.IFS(J579="M","Medium",J579="L","Light",J579="D","Dark",J579="","")</f>
        <v>Medium</v>
      </c>
      <c r="P579" t="str">
        <f>_xlfn.XLOOKUP(Table1[[#This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_xlfn.XLOOKUP(orders!C580,customers!$A$1:$A$1001,customers!$G$1:$G$1001,,0)</f>
        <v>Ireland</v>
      </c>
      <c r="I580" t="str">
        <f>_xlfn.XLOOKUP(D580,products!$A$1:$A$49,products!$B$1:$B$49,,0)</f>
        <v>Exc</v>
      </c>
      <c r="J580" t="str">
        <f>_xlfn.XLOOKUP(D580,products!$A$1:$A$49,products!$C$1:$C$49,,0)</f>
        <v>L</v>
      </c>
      <c r="K580" s="4">
        <f>_xlfn.XLOOKUP(orders!D580,products!$A$1:$A$49,products!$D$1:$D$49,,0)</f>
        <v>0.2</v>
      </c>
      <c r="L580" s="5">
        <f>_xlfn.XLOOKUP(D580,products!$A$1:$A$49,products!$E$1:$E$49,,0)</f>
        <v>4.4550000000000001</v>
      </c>
      <c r="M580" s="5">
        <f>orders!L580*orders!E580</f>
        <v>13.365</v>
      </c>
      <c r="N580" t="str" cm="1">
        <f t="array" ref="N580">_xlfn.IFS(I580="Rob","Robusta",I580="Exc","Excelsa",I580="Ara","Arabica",I580="Lib","Liberica",I580="","")</f>
        <v>Excelsa</v>
      </c>
      <c r="O580" t="str" cm="1">
        <f t="array" ref="O580">_xlfn.IFS(J580="M","Medium",J580="L","Light",J580="D","Dark",J580="","")</f>
        <v>Light</v>
      </c>
      <c r="P580" t="str">
        <f>_xlfn.XLOOKUP(Table1[[#This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_xlfn.XLOOKUP(orders!C581,customers!$A$1:$A$1001,customers!$G$1:$G$1001,,0)</f>
        <v>Ireland</v>
      </c>
      <c r="I581" t="str">
        <f>_xlfn.XLOOKUP(D581,products!$A$1:$A$49,products!$B$1:$B$49,,0)</f>
        <v>Ara</v>
      </c>
      <c r="J581" t="str">
        <f>_xlfn.XLOOKUP(D581,products!$A$1:$A$49,products!$C$1:$C$49,,0)</f>
        <v>M</v>
      </c>
      <c r="K581" s="4">
        <f>_xlfn.XLOOKUP(orders!D581,products!$A$1:$A$49,products!$D$1:$D$49,,0)</f>
        <v>0.5</v>
      </c>
      <c r="L581" s="5">
        <f>_xlfn.XLOOKUP(D581,products!$A$1:$A$49,products!$E$1:$E$49,,0)</f>
        <v>6.75</v>
      </c>
      <c r="M581" s="5">
        <f>orders!L581*orders!E581</f>
        <v>33.75</v>
      </c>
      <c r="N581" t="str" cm="1">
        <f t="array" ref="N581">_xlfn.IFS(I581="Rob","Robusta",I581="Exc","Excelsa",I581="Ara","Arabica",I581="Lib","Liberica",I581="","")</f>
        <v>Arabica</v>
      </c>
      <c r="O581" t="str" cm="1">
        <f t="array" ref="O581">_xlfn.IFS(J581="M","Medium",J581="L","Light",J581="D","Dark",J581="","")</f>
        <v>Medium</v>
      </c>
      <c r="P581" t="str">
        <f>_xlfn.XLOOKUP(Table1[[#This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_xlfn.XLOOKUP(orders!C582,customers!$A$1:$A$1001,customers!$G$1:$G$1001,,0)</f>
        <v>United States</v>
      </c>
      <c r="I582" t="str">
        <f>_xlfn.XLOOKUP(D582,products!$A$1:$A$49,products!$B$1:$B$49,,0)</f>
        <v>Exc</v>
      </c>
      <c r="J582" t="str">
        <f>_xlfn.XLOOKUP(D582,products!$A$1:$A$49,products!$C$1:$C$49,,0)</f>
        <v>L</v>
      </c>
      <c r="K582" s="4">
        <f>_xlfn.XLOOKUP(orders!D582,products!$A$1:$A$49,products!$D$1:$D$49,,0)</f>
        <v>1</v>
      </c>
      <c r="L582" s="5">
        <f>_xlfn.XLOOKUP(D582,products!$A$1:$A$49,products!$E$1:$E$49,,0)</f>
        <v>14.85</v>
      </c>
      <c r="M582" s="5">
        <f>orders!L582*orders!E582</f>
        <v>44.55</v>
      </c>
      <c r="N582" t="str" cm="1">
        <f t="array" ref="N582">_xlfn.IFS(I582="Rob","Robusta",I582="Exc","Excelsa",I582="Ara","Arabica",I582="Lib","Liberica",I582="","")</f>
        <v>Excelsa</v>
      </c>
      <c r="O582" t="str" cm="1">
        <f t="array" ref="O582">_xlfn.IFS(J582="M","Medium",J582="L","Light",J582="D","Dark",J582="","")</f>
        <v>Light</v>
      </c>
      <c r="P582" t="str">
        <f>_xlfn.XLOOKUP(Table1[[#This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_xlfn.XLOOKUP(orders!C583,customers!$A$1:$A$1001,customers!$G$1:$G$1001,,0)</f>
        <v>United Kingdom</v>
      </c>
      <c r="I583" t="str">
        <f>_xlfn.XLOOKUP(D583,products!$A$1:$A$49,products!$B$1:$B$49,,0)</f>
        <v>Exc</v>
      </c>
      <c r="J583" t="str">
        <f>_xlfn.XLOOKUP(D583,products!$A$1:$A$49,products!$C$1:$C$49,,0)</f>
        <v>L</v>
      </c>
      <c r="K583" s="4">
        <f>_xlfn.XLOOKUP(orders!D583,products!$A$1:$A$49,products!$D$1:$D$49,,0)</f>
        <v>0.5</v>
      </c>
      <c r="L583" s="5">
        <f>_xlfn.XLOOKUP(D583,products!$A$1:$A$49,products!$E$1:$E$49,,0)</f>
        <v>8.91</v>
      </c>
      <c r="M583" s="5">
        <f>orders!L583*orders!E583</f>
        <v>44.55</v>
      </c>
      <c r="N583" t="str" cm="1">
        <f t="array" ref="N583">_xlfn.IFS(I583="Rob","Robusta",I583="Exc","Excelsa",I583="Ara","Arabica",I583="Lib","Liberica",I583="","")</f>
        <v>Excelsa</v>
      </c>
      <c r="O583" t="str" cm="1">
        <f t="array" ref="O583">_xlfn.IFS(J583="M","Medium",J583="L","Light",J583="D","Dark",J583="","")</f>
        <v>Light</v>
      </c>
      <c r="P583" t="str">
        <f>_xlfn.XLOOKUP(Table1[[#This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_xlfn.XLOOKUP(orders!C584,customers!$A$1:$A$1001,customers!$G$1:$G$1001,,0)</f>
        <v>United States</v>
      </c>
      <c r="I584" t="str">
        <f>_xlfn.XLOOKUP(D584,products!$A$1:$A$49,products!$B$1:$B$49,,0)</f>
        <v>Exc</v>
      </c>
      <c r="J584" t="str">
        <f>_xlfn.XLOOKUP(D584,products!$A$1:$A$49,products!$C$1:$C$49,,0)</f>
        <v>D</v>
      </c>
      <c r="K584" s="4">
        <f>_xlfn.XLOOKUP(orders!D584,products!$A$1:$A$49,products!$D$1:$D$49,,0)</f>
        <v>1</v>
      </c>
      <c r="L584" s="5">
        <f>_xlfn.XLOOKUP(D584,products!$A$1:$A$49,products!$E$1:$E$49,,0)</f>
        <v>12.15</v>
      </c>
      <c r="M584" s="5">
        <f>orders!L584*orders!E584</f>
        <v>60.75</v>
      </c>
      <c r="N584" t="str" cm="1">
        <f t="array" ref="N584">_xlfn.IFS(I584="Rob","Robusta",I584="Exc","Excelsa",I584="Ara","Arabica",I584="Lib","Liberica",I584="","")</f>
        <v>Excelsa</v>
      </c>
      <c r="O584" t="str" cm="1">
        <f t="array" ref="O584">_xlfn.IFS(J584="M","Medium",J584="L","Light",J584="D","Dark",J584="","")</f>
        <v>Dark</v>
      </c>
      <c r="P584" t="str">
        <f>_xlfn.XLOOKUP(Table1[[#This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_xlfn.XLOOKUP(orders!C585,customers!$A$1:$A$1001,customers!$G$1:$G$1001,,0)</f>
        <v>United States</v>
      </c>
      <c r="I585" t="str">
        <f>_xlfn.XLOOKUP(D585,products!$A$1:$A$49,products!$B$1:$B$49,,0)</f>
        <v>Rob</v>
      </c>
      <c r="J585" t="str">
        <f>_xlfn.XLOOKUP(D585,products!$A$1:$A$49,products!$C$1:$C$49,,0)</f>
        <v>L</v>
      </c>
      <c r="K585" s="4">
        <f>_xlfn.XLOOKUP(orders!D585,products!$A$1:$A$49,products!$D$1:$D$49,,0)</f>
        <v>0.2</v>
      </c>
      <c r="L585" s="5">
        <f>_xlfn.XLOOKUP(D585,products!$A$1:$A$49,products!$E$1:$E$49,,0)</f>
        <v>3.5849999999999995</v>
      </c>
      <c r="M585" s="5">
        <f>orders!L585*orders!E585</f>
        <v>3.5849999999999995</v>
      </c>
      <c r="N585" t="str" cm="1">
        <f t="array" ref="N585">_xlfn.IFS(I585="Rob","Robusta",I585="Exc","Excelsa",I585="Ara","Arabica",I585="Lib","Liberica",I585="","")</f>
        <v>Robusta</v>
      </c>
      <c r="O585" t="str" cm="1">
        <f t="array" ref="O585">_xlfn.IFS(J585="M","Medium",J585="L","Light",J585="D","Dark",J585="","")</f>
        <v>Light</v>
      </c>
      <c r="P585" t="str">
        <f>_xlfn.XLOOKUP(Table1[[#This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_xlfn.XLOOKUP(orders!C586,customers!$A$1:$A$1001,customers!$G$1:$G$1001,,0)</f>
        <v>United States</v>
      </c>
      <c r="I586" t="str">
        <f>_xlfn.XLOOKUP(D586,products!$A$1:$A$49,products!$B$1:$B$49,,0)</f>
        <v>Rob</v>
      </c>
      <c r="J586" t="str">
        <f>_xlfn.XLOOKUP(D586,products!$A$1:$A$49,products!$C$1:$C$49,,0)</f>
        <v>L</v>
      </c>
      <c r="K586" s="4">
        <f>_xlfn.XLOOKUP(orders!D586,products!$A$1:$A$49,products!$D$1:$D$49,,0)</f>
        <v>0.2</v>
      </c>
      <c r="L586" s="5">
        <f>_xlfn.XLOOKUP(D586,products!$A$1:$A$49,products!$E$1:$E$49,,0)</f>
        <v>3.5849999999999995</v>
      </c>
      <c r="M586" s="5">
        <f>orders!L586*orders!E586</f>
        <v>21.509999999999998</v>
      </c>
      <c r="N586" t="str" cm="1">
        <f t="array" ref="N586">_xlfn.IFS(I586="Rob","Robusta",I586="Exc","Excelsa",I586="Ara","Arabica",I586="Lib","Liberica",I586="","")</f>
        <v>Robusta</v>
      </c>
      <c r="O586" t="str" cm="1">
        <f t="array" ref="O586">_xlfn.IFS(J586="M","Medium",J586="L","Light",J586="D","Dark",J586="","")</f>
        <v>Light</v>
      </c>
      <c r="P586" t="str">
        <f>_xlfn.XLOOKUP(Table1[[#This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_xlfn.XLOOKUP(orders!C587,customers!$A$1:$A$1001,customers!$G$1:$G$1001,,0)</f>
        <v>United Kingdom</v>
      </c>
      <c r="I587" t="str">
        <f>_xlfn.XLOOKUP(D587,products!$A$1:$A$49,products!$B$1:$B$49,,0)</f>
        <v>Exc</v>
      </c>
      <c r="J587" t="str">
        <f>_xlfn.XLOOKUP(D587,products!$A$1:$A$49,products!$C$1:$C$49,,0)</f>
        <v>M</v>
      </c>
      <c r="K587" s="4">
        <f>_xlfn.XLOOKUP(orders!D587,products!$A$1:$A$49,products!$D$1:$D$49,,0)</f>
        <v>0.5</v>
      </c>
      <c r="L587" s="5">
        <f>_xlfn.XLOOKUP(D587,products!$A$1:$A$49,products!$E$1:$E$49,,0)</f>
        <v>8.25</v>
      </c>
      <c r="M587" s="5">
        <f>orders!L587*orders!E587</f>
        <v>16.5</v>
      </c>
      <c r="N587" t="str" cm="1">
        <f t="array" ref="N587">_xlfn.IFS(I587="Rob","Robusta",I587="Exc","Excelsa",I587="Ara","Arabica",I587="Lib","Liberica",I587="","")</f>
        <v>Excelsa</v>
      </c>
      <c r="O587" t="str" cm="1">
        <f t="array" ref="O587">_xlfn.IFS(J587="M","Medium",J587="L","Light",J587="D","Dark",J587="","")</f>
        <v>Medium</v>
      </c>
      <c r="P587" t="str">
        <f>_xlfn.XLOOKUP(Table1[[#This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_xlfn.XLOOKUP(orders!C588,customers!$A$1:$A$1001,customers!$G$1:$G$1001,,0)</f>
        <v>United States</v>
      </c>
      <c r="I588" t="str">
        <f>_xlfn.XLOOKUP(D588,products!$A$1:$A$49,products!$B$1:$B$49,,0)</f>
        <v>Rob</v>
      </c>
      <c r="J588" t="str">
        <f>_xlfn.XLOOKUP(D588,products!$A$1:$A$49,products!$C$1:$C$49,,0)</f>
        <v>L</v>
      </c>
      <c r="K588" s="4">
        <f>_xlfn.XLOOKUP(orders!D588,products!$A$1:$A$49,products!$D$1:$D$49,,0)</f>
        <v>2.5</v>
      </c>
      <c r="L588" s="5">
        <f>_xlfn.XLOOKUP(D588,products!$A$1:$A$49,products!$E$1:$E$49,,0)</f>
        <v>27.484999999999996</v>
      </c>
      <c r="M588" s="5">
        <f>orders!L588*orders!E588</f>
        <v>82.454999999999984</v>
      </c>
      <c r="N588" t="str" cm="1">
        <f t="array" ref="N588">_xlfn.IFS(I588="Rob","Robusta",I588="Exc","Excelsa",I588="Ara","Arabica",I588="Lib","Liberica",I588="","")</f>
        <v>Robusta</v>
      </c>
      <c r="O588" t="str" cm="1">
        <f t="array" ref="O588">_xlfn.IFS(J588="M","Medium",J588="L","Light",J588="D","Dark",J588="","")</f>
        <v>Light</v>
      </c>
      <c r="P588" t="str">
        <f>_xlfn.XLOOKUP(Table1[[#This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_xlfn.XLOOKUP(orders!C589,customers!$A$1:$A$1001,customers!$G$1:$G$1001,,0)</f>
        <v>United States</v>
      </c>
      <c r="I589" t="str">
        <f>_xlfn.XLOOKUP(D589,products!$A$1:$A$49,products!$B$1:$B$49,,0)</f>
        <v>Lib</v>
      </c>
      <c r="J589" t="str">
        <f>_xlfn.XLOOKUP(D589,products!$A$1:$A$49,products!$C$1:$C$49,,0)</f>
        <v>D</v>
      </c>
      <c r="K589" s="4">
        <f>_xlfn.XLOOKUP(orders!D589,products!$A$1:$A$49,products!$D$1:$D$49,,0)</f>
        <v>0.5</v>
      </c>
      <c r="L589" s="5">
        <f>_xlfn.XLOOKUP(D589,products!$A$1:$A$49,products!$E$1:$E$49,,0)</f>
        <v>7.77</v>
      </c>
      <c r="M589" s="5">
        <f>orders!L589*orders!E589</f>
        <v>7.77</v>
      </c>
      <c r="N589" t="str" cm="1">
        <f t="array" ref="N589">_xlfn.IFS(I589="Rob","Robusta",I589="Exc","Excelsa",I589="Ara","Arabica",I589="Lib","Liberica",I589="","")</f>
        <v>Liberica</v>
      </c>
      <c r="O589" t="str" cm="1">
        <f t="array" ref="O589">_xlfn.IFS(J589="M","Medium",J589="L","Light",J589="D","Dark",J589="","")</f>
        <v>Dark</v>
      </c>
      <c r="P589" t="str">
        <f>_xlfn.XLOOKUP(Table1[[#This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_xlfn.XLOOKUP(orders!C590,customers!$A$1:$A$1001,customers!$G$1:$G$1001,,0)</f>
        <v>United States</v>
      </c>
      <c r="I590" t="str">
        <f>_xlfn.XLOOKUP(D590,products!$A$1:$A$49,products!$B$1:$B$49,,0)</f>
        <v>Rob</v>
      </c>
      <c r="J590" t="str">
        <f>_xlfn.XLOOKUP(D590,products!$A$1:$A$49,products!$C$1:$C$49,,0)</f>
        <v>M</v>
      </c>
      <c r="K590" s="4">
        <f>_xlfn.XLOOKUP(orders!D590,products!$A$1:$A$49,products!$D$1:$D$49,,0)</f>
        <v>0.5</v>
      </c>
      <c r="L590" s="5">
        <f>_xlfn.XLOOKUP(D590,products!$A$1:$A$49,products!$E$1:$E$49,,0)</f>
        <v>5.97</v>
      </c>
      <c r="M590" s="5">
        <f>orders!L590*orders!E590</f>
        <v>11.94</v>
      </c>
      <c r="N590" t="str" cm="1">
        <f t="array" ref="N590">_xlfn.IFS(I590="Rob","Robusta",I590="Exc","Excelsa",I590="Ara","Arabica",I590="Lib","Liberica",I590="","")</f>
        <v>Robusta</v>
      </c>
      <c r="O590" t="str" cm="1">
        <f t="array" ref="O590">_xlfn.IFS(J590="M","Medium",J590="L","Light",J590="D","Dark",J590="","")</f>
        <v>Medium</v>
      </c>
      <c r="P590" t="str">
        <f>_xlfn.XLOOKUP(Table1[[#This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_xlfn.XLOOKUP(orders!C591,customers!$A$1:$A$1001,customers!$G$1:$G$1001,,0)</f>
        <v>United States</v>
      </c>
      <c r="I591" t="str">
        <f>_xlfn.XLOOKUP(D591,products!$A$1:$A$49,products!$B$1:$B$49,,0)</f>
        <v>Exc</v>
      </c>
      <c r="J591" t="str">
        <f>_xlfn.XLOOKUP(D591,products!$A$1:$A$49,products!$C$1:$C$49,,0)</f>
        <v>L</v>
      </c>
      <c r="K591" s="4">
        <f>_xlfn.XLOOKUP(orders!D591,products!$A$1:$A$49,products!$D$1:$D$49,,0)</f>
        <v>2.5</v>
      </c>
      <c r="L591" s="5">
        <f>_xlfn.XLOOKUP(D591,products!$A$1:$A$49,products!$E$1:$E$49,,0)</f>
        <v>34.154999999999994</v>
      </c>
      <c r="M591" s="5">
        <f>orders!L591*orders!E591</f>
        <v>204.92999999999995</v>
      </c>
      <c r="N591" t="str" cm="1">
        <f t="array" ref="N591">_xlfn.IFS(I591="Rob","Robusta",I591="Exc","Excelsa",I591="Ara","Arabica",I591="Lib","Liberica",I591="","")</f>
        <v>Excelsa</v>
      </c>
      <c r="O591" t="str" cm="1">
        <f t="array" ref="O591">_xlfn.IFS(J591="M","Medium",J591="L","Light",J591="D","Dark",J591="","")</f>
        <v>Light</v>
      </c>
      <c r="P591" t="str">
        <f>_xlfn.XLOOKUP(Table1[[#This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_xlfn.XLOOKUP(orders!C592,customers!$A$1:$A$1001,customers!$G$1:$G$1001,,0)</f>
        <v>United States</v>
      </c>
      <c r="I592" t="str">
        <f>_xlfn.XLOOKUP(D592,products!$A$1:$A$49,products!$B$1:$B$49,,0)</f>
        <v>Exc</v>
      </c>
      <c r="J592" t="str">
        <f>_xlfn.XLOOKUP(D592,products!$A$1:$A$49,products!$C$1:$C$49,,0)</f>
        <v>M</v>
      </c>
      <c r="K592" s="4">
        <f>_xlfn.XLOOKUP(orders!D592,products!$A$1:$A$49,products!$D$1:$D$49,,0)</f>
        <v>2.5</v>
      </c>
      <c r="L592" s="5">
        <f>_xlfn.XLOOKUP(D592,products!$A$1:$A$49,products!$E$1:$E$49,,0)</f>
        <v>31.624999999999996</v>
      </c>
      <c r="M592" s="5">
        <f>orders!L592*orders!E592</f>
        <v>63.249999999999993</v>
      </c>
      <c r="N592" t="str" cm="1">
        <f t="array" ref="N592">_xlfn.IFS(I592="Rob","Robusta",I592="Exc","Excelsa",I592="Ara","Arabica",I592="Lib","Liberica",I592="","")</f>
        <v>Excelsa</v>
      </c>
      <c r="O592" t="str" cm="1">
        <f t="array" ref="O592">_xlfn.IFS(J592="M","Medium",J592="L","Light",J592="D","Dark",J592="","")</f>
        <v>Medium</v>
      </c>
      <c r="P592" t="str">
        <f>_xlfn.XLOOKUP(Table1[[#This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_xlfn.XLOOKUP(orders!C593,customers!$A$1:$A$1001,customers!$G$1:$G$1001,,0)</f>
        <v>United States</v>
      </c>
      <c r="I593" t="str">
        <f>_xlfn.XLOOKUP(D593,products!$A$1:$A$49,products!$B$1:$B$49,,0)</f>
        <v>Rob</v>
      </c>
      <c r="J593" t="str">
        <f>_xlfn.XLOOKUP(D593,products!$A$1:$A$49,products!$C$1:$C$49,,0)</f>
        <v>D</v>
      </c>
      <c r="K593" s="4">
        <f>_xlfn.XLOOKUP(orders!D593,products!$A$1:$A$49,products!$D$1:$D$49,,0)</f>
        <v>0.2</v>
      </c>
      <c r="L593" s="5">
        <f>_xlfn.XLOOKUP(D593,products!$A$1:$A$49,products!$E$1:$E$49,,0)</f>
        <v>2.6849999999999996</v>
      </c>
      <c r="M593" s="5">
        <f>orders!L593*orders!E593</f>
        <v>8.0549999999999997</v>
      </c>
      <c r="N593" t="str" cm="1">
        <f t="array" ref="N593">_xlfn.IFS(I593="Rob","Robusta",I593="Exc","Excelsa",I593="Ara","Arabica",I593="Lib","Liberica",I593="","")</f>
        <v>Robusta</v>
      </c>
      <c r="O593" t="str" cm="1">
        <f t="array" ref="O593">_xlfn.IFS(J593="M","Medium",J593="L","Light",J593="D","Dark",J593="","")</f>
        <v>Dark</v>
      </c>
      <c r="P593" t="str">
        <f>_xlfn.XLOOKUP(Table1[[#This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_xlfn.XLOOKUP(orders!C594,customers!$A$1:$A$1001,customers!$G$1:$G$1001,,0)</f>
        <v>United States</v>
      </c>
      <c r="I594" t="str">
        <f>_xlfn.XLOOKUP(D594,products!$A$1:$A$49,products!$B$1:$B$49,,0)</f>
        <v>Ara</v>
      </c>
      <c r="J594" t="str">
        <f>_xlfn.XLOOKUP(D594,products!$A$1:$A$49,products!$C$1:$C$49,,0)</f>
        <v>M</v>
      </c>
      <c r="K594" s="4">
        <f>_xlfn.XLOOKUP(orders!D594,products!$A$1:$A$49,products!$D$1:$D$49,,0)</f>
        <v>2.5</v>
      </c>
      <c r="L594" s="5">
        <f>_xlfn.XLOOKUP(D594,products!$A$1:$A$49,products!$E$1:$E$49,,0)</f>
        <v>25.874999999999996</v>
      </c>
      <c r="M594" s="5">
        <f>orders!L594*orders!E594</f>
        <v>51.749999999999993</v>
      </c>
      <c r="N594" t="str" cm="1">
        <f t="array" ref="N594">_xlfn.IFS(I594="Rob","Robusta",I594="Exc","Excelsa",I594="Ara","Arabica",I594="Lib","Liberica",I594="","")</f>
        <v>Arabica</v>
      </c>
      <c r="O594" t="str" cm="1">
        <f t="array" ref="O594">_xlfn.IFS(J594="M","Medium",J594="L","Light",J594="D","Dark",J594="","")</f>
        <v>Medium</v>
      </c>
      <c r="P594" t="str">
        <f>_xlfn.XLOOKUP(Table1[[#This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_xlfn.XLOOKUP(orders!C595,customers!$A$1:$A$1001,customers!$G$1:$G$1001,,0)</f>
        <v>United Kingdom</v>
      </c>
      <c r="I595" t="str">
        <f>_xlfn.XLOOKUP(D595,products!$A$1:$A$49,products!$B$1:$B$49,,0)</f>
        <v>Exc</v>
      </c>
      <c r="J595" t="str">
        <f>_xlfn.XLOOKUP(D595,products!$A$1:$A$49,products!$C$1:$C$49,,0)</f>
        <v>D</v>
      </c>
      <c r="K595" s="4">
        <f>_xlfn.XLOOKUP(orders!D595,products!$A$1:$A$49,products!$D$1:$D$49,,0)</f>
        <v>2.5</v>
      </c>
      <c r="L595" s="5">
        <f>_xlfn.XLOOKUP(D595,products!$A$1:$A$49,products!$E$1:$E$49,,0)</f>
        <v>27.945</v>
      </c>
      <c r="M595" s="5">
        <f>orders!L595*orders!E595</f>
        <v>27.945</v>
      </c>
      <c r="N595" t="str" cm="1">
        <f t="array" ref="N595">_xlfn.IFS(I595="Rob","Robusta",I595="Exc","Excelsa",I595="Ara","Arabica",I595="Lib","Liberica",I595="","")</f>
        <v>Excelsa</v>
      </c>
      <c r="O595" t="str" cm="1">
        <f t="array" ref="O595">_xlfn.IFS(J595="M","Medium",J595="L","Light",J595="D","Dark",J595="","")</f>
        <v>Dark</v>
      </c>
      <c r="P595" t="str">
        <f>_xlfn.XLOOKUP(Table1[[#This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_xlfn.XLOOKUP(orders!C596,customers!$A$1:$A$1001,customers!$G$1:$G$1001,,0)</f>
        <v>United States</v>
      </c>
      <c r="I596" t="str">
        <f>_xlfn.XLOOKUP(D596,products!$A$1:$A$49,products!$B$1:$B$49,,0)</f>
        <v>Ara</v>
      </c>
      <c r="J596" t="str">
        <f>_xlfn.XLOOKUP(D596,products!$A$1:$A$49,products!$C$1:$C$49,,0)</f>
        <v>L</v>
      </c>
      <c r="K596" s="4">
        <f>_xlfn.XLOOKUP(orders!D596,products!$A$1:$A$49,products!$D$1:$D$49,,0)</f>
        <v>2.5</v>
      </c>
      <c r="L596" s="5">
        <f>_xlfn.XLOOKUP(D596,products!$A$1:$A$49,products!$E$1:$E$49,,0)</f>
        <v>29.784999999999997</v>
      </c>
      <c r="M596" s="5">
        <f>orders!L596*orders!E596</f>
        <v>59.569999999999993</v>
      </c>
      <c r="N596" t="str" cm="1">
        <f t="array" ref="N596">_xlfn.IFS(I596="Rob","Robusta",I596="Exc","Excelsa",I596="Ara","Arabica",I596="Lib","Liberica",I596="","")</f>
        <v>Arabica</v>
      </c>
      <c r="O596" t="str" cm="1">
        <f t="array" ref="O596">_xlfn.IFS(J596="M","Medium",J596="L","Light",J596="D","Dark",J596="","")</f>
        <v>Light</v>
      </c>
      <c r="P596" t="str">
        <f>_xlfn.XLOOKUP(Table1[[#This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_xlfn.XLOOKUP(orders!C597,customers!$A$1:$A$1001,customers!$G$1:$G$1001,,0)</f>
        <v>United Kingdom</v>
      </c>
      <c r="I597" t="str">
        <f>_xlfn.XLOOKUP(D597,products!$A$1:$A$49,products!$B$1:$B$49,,0)</f>
        <v>Exc</v>
      </c>
      <c r="J597" t="str">
        <f>_xlfn.XLOOKUP(D597,products!$A$1:$A$49,products!$C$1:$C$49,,0)</f>
        <v>L</v>
      </c>
      <c r="K597" s="4">
        <f>_xlfn.XLOOKUP(orders!D597,products!$A$1:$A$49,products!$D$1:$D$49,,0)</f>
        <v>1</v>
      </c>
      <c r="L597" s="5">
        <f>_xlfn.XLOOKUP(D597,products!$A$1:$A$49,products!$E$1:$E$49,,0)</f>
        <v>14.85</v>
      </c>
      <c r="M597" s="5">
        <f>orders!L597*orders!E597</f>
        <v>14.85</v>
      </c>
      <c r="N597" t="str" cm="1">
        <f t="array" ref="N597">_xlfn.IFS(I597="Rob","Robusta",I597="Exc","Excelsa",I597="Ara","Arabica",I597="Lib","Liberica",I597="","")</f>
        <v>Excelsa</v>
      </c>
      <c r="O597" t="str" cm="1">
        <f t="array" ref="O597">_xlfn.IFS(J597="M","Medium",J597="L","Light",J597="D","Dark",J597="","")</f>
        <v>Light</v>
      </c>
      <c r="P597" t="str">
        <f>_xlfn.XLOOKUP(Table1[[#This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_xlfn.XLOOKUP(orders!C598,customers!$A$1:$A$1001,customers!$G$1:$G$1001,,0)</f>
        <v>United States</v>
      </c>
      <c r="I598" t="str">
        <f>_xlfn.XLOOKUP(D598,products!$A$1:$A$49,products!$B$1:$B$49,,0)</f>
        <v>Ara</v>
      </c>
      <c r="J598" t="str">
        <f>_xlfn.XLOOKUP(D598,products!$A$1:$A$49,products!$C$1:$C$49,,0)</f>
        <v>M</v>
      </c>
      <c r="K598" s="4">
        <f>_xlfn.XLOOKUP(orders!D598,products!$A$1:$A$49,products!$D$1:$D$49,,0)</f>
        <v>0.5</v>
      </c>
      <c r="L598" s="5">
        <f>_xlfn.XLOOKUP(D598,products!$A$1:$A$49,products!$E$1:$E$49,,0)</f>
        <v>6.75</v>
      </c>
      <c r="M598" s="5">
        <f>orders!L598*orders!E598</f>
        <v>33.75</v>
      </c>
      <c r="N598" t="str" cm="1">
        <f t="array" ref="N598">_xlfn.IFS(I598="Rob","Robusta",I598="Exc","Excelsa",I598="Ara","Arabica",I598="Lib","Liberica",I598="","")</f>
        <v>Arabica</v>
      </c>
      <c r="O598" t="str" cm="1">
        <f t="array" ref="O598">_xlfn.IFS(J598="M","Medium",J598="L","Light",J598="D","Dark",J598="","")</f>
        <v>Medium</v>
      </c>
      <c r="P598" t="str">
        <f>_xlfn.XLOOKUP(Table1[[#This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_xlfn.XLOOKUP(orders!C599,customers!$A$1:$A$1001,customers!$G$1:$G$1001,,0)</f>
        <v>United States</v>
      </c>
      <c r="I599" t="str">
        <f>_xlfn.XLOOKUP(D599,products!$A$1:$A$49,products!$B$1:$B$49,,0)</f>
        <v>Lib</v>
      </c>
      <c r="J599" t="str">
        <f>_xlfn.XLOOKUP(D599,products!$A$1:$A$49,products!$C$1:$C$49,,0)</f>
        <v>L</v>
      </c>
      <c r="K599" s="4">
        <f>_xlfn.XLOOKUP(orders!D599,products!$A$1:$A$49,products!$D$1:$D$49,,0)</f>
        <v>2.5</v>
      </c>
      <c r="L599" s="5">
        <f>_xlfn.XLOOKUP(D599,products!$A$1:$A$49,products!$E$1:$E$49,,0)</f>
        <v>36.454999999999998</v>
      </c>
      <c r="M599" s="5">
        <f>orders!L599*orders!E599</f>
        <v>145.82</v>
      </c>
      <c r="N599" t="str" cm="1">
        <f t="array" ref="N599">_xlfn.IFS(I599="Rob","Robusta",I599="Exc","Excelsa",I599="Ara","Arabica",I599="Lib","Liberica",I599="","")</f>
        <v>Liberica</v>
      </c>
      <c r="O599" t="str" cm="1">
        <f t="array" ref="O599">_xlfn.IFS(J599="M","Medium",J599="L","Light",J599="D","Dark",J599="","")</f>
        <v>Light</v>
      </c>
      <c r="P599" t="str">
        <f>_xlfn.XLOOKUP(Table1[[#This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_xlfn.XLOOKUP(orders!C600,customers!$A$1:$A$1001,customers!$G$1:$G$1001,,0)</f>
        <v>United States</v>
      </c>
      <c r="I600" t="str">
        <f>_xlfn.XLOOKUP(D600,products!$A$1:$A$49,products!$B$1:$B$49,,0)</f>
        <v>Rob</v>
      </c>
      <c r="J600" t="str">
        <f>_xlfn.XLOOKUP(D600,products!$A$1:$A$49,products!$C$1:$C$49,,0)</f>
        <v>M</v>
      </c>
      <c r="K600" s="4">
        <f>_xlfn.XLOOKUP(orders!D600,products!$A$1:$A$49,products!$D$1:$D$49,,0)</f>
        <v>0.2</v>
      </c>
      <c r="L600" s="5">
        <f>_xlfn.XLOOKUP(D600,products!$A$1:$A$49,products!$E$1:$E$49,,0)</f>
        <v>2.9849999999999999</v>
      </c>
      <c r="M600" s="5">
        <f>orders!L600*orders!E600</f>
        <v>11.94</v>
      </c>
      <c r="N600" t="str" cm="1">
        <f t="array" ref="N600">_xlfn.IFS(I600="Rob","Robusta",I600="Exc","Excelsa",I600="Ara","Arabica",I600="Lib","Liberica",I600="","")</f>
        <v>Robusta</v>
      </c>
      <c r="O600" t="str" cm="1">
        <f t="array" ref="O600">_xlfn.IFS(J600="M","Medium",J600="L","Light",J600="D","Dark",J600="","")</f>
        <v>Medium</v>
      </c>
      <c r="P600" t="str">
        <f>_xlfn.XLOOKUP(Table1[[#This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_xlfn.XLOOKUP(orders!C601,customers!$A$1:$A$1001,customers!$G$1:$G$1001,,0)</f>
        <v>United States</v>
      </c>
      <c r="I601" t="str">
        <f>_xlfn.XLOOKUP(D601,products!$A$1:$A$49,products!$B$1:$B$49,,0)</f>
        <v>Ara</v>
      </c>
      <c r="J601" t="str">
        <f>_xlfn.XLOOKUP(D601,products!$A$1:$A$49,products!$C$1:$C$49,,0)</f>
        <v>D</v>
      </c>
      <c r="K601" s="4">
        <f>_xlfn.XLOOKUP(orders!D601,products!$A$1:$A$49,products!$D$1:$D$49,,0)</f>
        <v>0.2</v>
      </c>
      <c r="L601" s="5">
        <f>_xlfn.XLOOKUP(D601,products!$A$1:$A$49,products!$E$1:$E$49,,0)</f>
        <v>2.9849999999999999</v>
      </c>
      <c r="M601" s="5">
        <f>orders!L601*orders!E601</f>
        <v>11.94</v>
      </c>
      <c r="N601" t="str" cm="1">
        <f t="array" ref="N601">_xlfn.IFS(I601="Rob","Robusta",I601="Exc","Excelsa",I601="Ara","Arabica",I601="Lib","Liberica",I601="","")</f>
        <v>Arabica</v>
      </c>
      <c r="O601" t="str" cm="1">
        <f t="array" ref="O601">_xlfn.IFS(J601="M","Medium",J601="L","Light",J601="D","Dark",J601="","")</f>
        <v>Dark</v>
      </c>
      <c r="P601" t="str">
        <f>_xlfn.XLOOKUP(Table1[[#This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_xlfn.XLOOKUP(orders!C602,customers!$A$1:$A$1001,customers!$G$1:$G$1001,,0)</f>
        <v>United States</v>
      </c>
      <c r="I602" t="str">
        <f>_xlfn.XLOOKUP(D602,products!$A$1:$A$49,products!$B$1:$B$49,,0)</f>
        <v>Lib</v>
      </c>
      <c r="J602" t="str">
        <f>_xlfn.XLOOKUP(D602,products!$A$1:$A$49,products!$C$1:$C$49,,0)</f>
        <v>D</v>
      </c>
      <c r="K602" s="4">
        <f>_xlfn.XLOOKUP(orders!D602,products!$A$1:$A$49,products!$D$1:$D$49,,0)</f>
        <v>0.5</v>
      </c>
      <c r="L602" s="5">
        <f>_xlfn.XLOOKUP(D602,products!$A$1:$A$49,products!$E$1:$E$49,,0)</f>
        <v>7.77</v>
      </c>
      <c r="M602" s="5">
        <f>orders!L602*orders!E602</f>
        <v>7.77</v>
      </c>
      <c r="N602" t="str" cm="1">
        <f t="array" ref="N602">_xlfn.IFS(I602="Rob","Robusta",I602="Exc","Excelsa",I602="Ara","Arabica",I602="Lib","Liberica",I602="","")</f>
        <v>Liberica</v>
      </c>
      <c r="O602" t="str" cm="1">
        <f t="array" ref="O602">_xlfn.IFS(J602="M","Medium",J602="L","Light",J602="D","Dark",J602="","")</f>
        <v>Dark</v>
      </c>
      <c r="P602" t="str">
        <f>_xlfn.XLOOKUP(Table1[[#This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_xlfn.XLOOKUP(orders!C603,customers!$A$1:$A$1001,customers!$G$1:$G$1001,,0)</f>
        <v>United States</v>
      </c>
      <c r="I603" t="str">
        <f>_xlfn.XLOOKUP(D603,products!$A$1:$A$49,products!$B$1:$B$49,,0)</f>
        <v>Rob</v>
      </c>
      <c r="J603" t="str">
        <f>_xlfn.XLOOKUP(D603,products!$A$1:$A$49,products!$C$1:$C$49,,0)</f>
        <v>L</v>
      </c>
      <c r="K603" s="4">
        <f>_xlfn.XLOOKUP(orders!D603,products!$A$1:$A$49,products!$D$1:$D$49,,0)</f>
        <v>2.5</v>
      </c>
      <c r="L603" s="5">
        <f>_xlfn.XLOOKUP(D603,products!$A$1:$A$49,products!$E$1:$E$49,,0)</f>
        <v>27.484999999999996</v>
      </c>
      <c r="M603" s="5">
        <f>orders!L603*orders!E603</f>
        <v>109.93999999999998</v>
      </c>
      <c r="N603" t="str" cm="1">
        <f t="array" ref="N603">_xlfn.IFS(I603="Rob","Robusta",I603="Exc","Excelsa",I603="Ara","Arabica",I603="Lib","Liberica",I603="","")</f>
        <v>Robusta</v>
      </c>
      <c r="O603" t="str" cm="1">
        <f t="array" ref="O603">_xlfn.IFS(J603="M","Medium",J603="L","Light",J603="D","Dark",J603="","")</f>
        <v>Light</v>
      </c>
      <c r="P603" t="str">
        <f>_xlfn.XLOOKUP(Table1[[#This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_xlfn.XLOOKUP(orders!C604,customers!$A$1:$A$1001,customers!$G$1:$G$1001,,0)</f>
        <v>United States</v>
      </c>
      <c r="I604" t="str">
        <f>_xlfn.XLOOKUP(D604,products!$A$1:$A$49,products!$B$1:$B$49,,0)</f>
        <v>Exc</v>
      </c>
      <c r="J604" t="str">
        <f>_xlfn.XLOOKUP(D604,products!$A$1:$A$49,products!$C$1:$C$49,,0)</f>
        <v>L</v>
      </c>
      <c r="K604" s="4">
        <f>_xlfn.XLOOKUP(orders!D604,products!$A$1:$A$49,products!$D$1:$D$49,,0)</f>
        <v>0.2</v>
      </c>
      <c r="L604" s="5">
        <f>_xlfn.XLOOKUP(D604,products!$A$1:$A$49,products!$E$1:$E$49,,0)</f>
        <v>4.4550000000000001</v>
      </c>
      <c r="M604" s="5">
        <f>orders!L604*orders!E604</f>
        <v>22.274999999999999</v>
      </c>
      <c r="N604" t="str" cm="1">
        <f t="array" ref="N604">_xlfn.IFS(I604="Rob","Robusta",I604="Exc","Excelsa",I604="Ara","Arabica",I604="Lib","Liberica",I604="","")</f>
        <v>Excelsa</v>
      </c>
      <c r="O604" t="str" cm="1">
        <f t="array" ref="O604">_xlfn.IFS(J604="M","Medium",J604="L","Light",J604="D","Dark",J604="","")</f>
        <v>Light</v>
      </c>
      <c r="P604" t="str">
        <f>_xlfn.XLOOKUP(Table1[[#This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_xlfn.XLOOKUP(orders!C605,customers!$A$1:$A$1001,customers!$G$1:$G$1001,,0)</f>
        <v>United States</v>
      </c>
      <c r="I605" t="str">
        <f>_xlfn.XLOOKUP(D605,products!$A$1:$A$49,products!$B$1:$B$49,,0)</f>
        <v>Rob</v>
      </c>
      <c r="J605" t="str">
        <f>_xlfn.XLOOKUP(D605,products!$A$1:$A$49,products!$C$1:$C$49,,0)</f>
        <v>M</v>
      </c>
      <c r="K605" s="4">
        <f>_xlfn.XLOOKUP(orders!D605,products!$A$1:$A$49,products!$D$1:$D$49,,0)</f>
        <v>0.2</v>
      </c>
      <c r="L605" s="5">
        <f>_xlfn.XLOOKUP(D605,products!$A$1:$A$49,products!$E$1:$E$49,,0)</f>
        <v>2.9849999999999999</v>
      </c>
      <c r="M605" s="5">
        <f>orders!L605*orders!E605</f>
        <v>8.9550000000000001</v>
      </c>
      <c r="N605" t="str" cm="1">
        <f t="array" ref="N605">_xlfn.IFS(I605="Rob","Robusta",I605="Exc","Excelsa",I605="Ara","Arabica",I605="Lib","Liberica",I605="","")</f>
        <v>Robusta</v>
      </c>
      <c r="O605" t="str" cm="1">
        <f t="array" ref="O605">_xlfn.IFS(J605="M","Medium",J605="L","Light",J605="D","Dark",J605="","")</f>
        <v>Medium</v>
      </c>
      <c r="P605" t="str">
        <f>_xlfn.XLOOKUP(Table1[[#This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_xlfn.XLOOKUP(orders!C606,customers!$A$1:$A$1001,customers!$G$1:$G$1001,,0)</f>
        <v>Ireland</v>
      </c>
      <c r="I606" t="str">
        <f>_xlfn.XLOOKUP(D606,products!$A$1:$A$49,products!$B$1:$B$49,,0)</f>
        <v>Lib</v>
      </c>
      <c r="J606" t="str">
        <f>_xlfn.XLOOKUP(D606,products!$A$1:$A$49,products!$C$1:$C$49,,0)</f>
        <v>D</v>
      </c>
      <c r="K606" s="4">
        <f>_xlfn.XLOOKUP(orders!D606,products!$A$1:$A$49,products!$D$1:$D$49,,0)</f>
        <v>2.5</v>
      </c>
      <c r="L606" s="5">
        <f>_xlfn.XLOOKUP(D606,products!$A$1:$A$49,products!$E$1:$E$49,,0)</f>
        <v>29.784999999999997</v>
      </c>
      <c r="M606" s="5">
        <f>orders!L606*orders!E606</f>
        <v>119.13999999999999</v>
      </c>
      <c r="N606" t="str" cm="1">
        <f t="array" ref="N606">_xlfn.IFS(I606="Rob","Robusta",I606="Exc","Excelsa",I606="Ara","Arabica",I606="Lib","Liberica",I606="","")</f>
        <v>Liberica</v>
      </c>
      <c r="O606" t="str" cm="1">
        <f t="array" ref="O606">_xlfn.IFS(J606="M","Medium",J606="L","Light",J606="D","Dark",J606="","")</f>
        <v>Dark</v>
      </c>
      <c r="P606" t="str">
        <f>_xlfn.XLOOKUP(Table1[[#This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_xlfn.XLOOKUP(orders!C607,customers!$A$1:$A$1001,customers!$G$1:$G$1001,,0)</f>
        <v>United States</v>
      </c>
      <c r="I607" t="str">
        <f>_xlfn.XLOOKUP(D607,products!$A$1:$A$49,products!$B$1:$B$49,,0)</f>
        <v>Ara</v>
      </c>
      <c r="J607" t="str">
        <f>_xlfn.XLOOKUP(D607,products!$A$1:$A$49,products!$C$1:$C$49,,0)</f>
        <v>L</v>
      </c>
      <c r="K607" s="4">
        <f>_xlfn.XLOOKUP(orders!D607,products!$A$1:$A$49,products!$D$1:$D$49,,0)</f>
        <v>2.5</v>
      </c>
      <c r="L607" s="5">
        <f>_xlfn.XLOOKUP(D607,products!$A$1:$A$49,products!$E$1:$E$49,,0)</f>
        <v>29.784999999999997</v>
      </c>
      <c r="M607" s="5">
        <f>orders!L607*orders!E607</f>
        <v>148.92499999999998</v>
      </c>
      <c r="N607" t="str" cm="1">
        <f t="array" ref="N607">_xlfn.IFS(I607="Rob","Robusta",I607="Exc","Excelsa",I607="Ara","Arabica",I607="Lib","Liberica",I607="","")</f>
        <v>Arabica</v>
      </c>
      <c r="O607" t="str" cm="1">
        <f t="array" ref="O607">_xlfn.IFS(J607="M","Medium",J607="L","Light",J607="D","Dark",J607="","")</f>
        <v>Light</v>
      </c>
      <c r="P607" t="str">
        <f>_xlfn.XLOOKUP(Table1[[#This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_xlfn.XLOOKUP(orders!C608,customers!$A$1:$A$1001,customers!$G$1:$G$1001,,0)</f>
        <v>United Kingdom</v>
      </c>
      <c r="I608" t="str">
        <f>_xlfn.XLOOKUP(D608,products!$A$1:$A$49,products!$B$1:$B$49,,0)</f>
        <v>Lib</v>
      </c>
      <c r="J608" t="str">
        <f>_xlfn.XLOOKUP(D608,products!$A$1:$A$49,products!$C$1:$C$49,,0)</f>
        <v>L</v>
      </c>
      <c r="K608" s="4">
        <f>_xlfn.XLOOKUP(orders!D608,products!$A$1:$A$49,products!$D$1:$D$49,,0)</f>
        <v>2.5</v>
      </c>
      <c r="L608" s="5">
        <f>_xlfn.XLOOKUP(D608,products!$A$1:$A$49,products!$E$1:$E$49,,0)</f>
        <v>36.454999999999998</v>
      </c>
      <c r="M608" s="5">
        <f>orders!L608*orders!E608</f>
        <v>109.36499999999999</v>
      </c>
      <c r="N608" t="str" cm="1">
        <f t="array" ref="N608">_xlfn.IFS(I608="Rob","Robusta",I608="Exc","Excelsa",I608="Ara","Arabica",I608="Lib","Liberica",I608="","")</f>
        <v>Liberica</v>
      </c>
      <c r="O608" t="str" cm="1">
        <f t="array" ref="O608">_xlfn.IFS(J608="M","Medium",J608="L","Light",J608="D","Dark",J608="","")</f>
        <v>Light</v>
      </c>
      <c r="P608" t="str">
        <f>_xlfn.XLOOKUP(Table1[[#This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_xlfn.XLOOKUP(orders!C609,customers!$A$1:$A$1001,customers!$G$1:$G$1001,,0)</f>
        <v>United States</v>
      </c>
      <c r="I609" t="str">
        <f>_xlfn.XLOOKUP(D609,products!$A$1:$A$49,products!$B$1:$B$49,,0)</f>
        <v>Exc</v>
      </c>
      <c r="J609" t="str">
        <f>_xlfn.XLOOKUP(D609,products!$A$1:$A$49,products!$C$1:$C$49,,0)</f>
        <v>D</v>
      </c>
      <c r="K609" s="4">
        <f>_xlfn.XLOOKUP(orders!D609,products!$A$1:$A$49,products!$D$1:$D$49,,0)</f>
        <v>0.2</v>
      </c>
      <c r="L609" s="5">
        <f>_xlfn.XLOOKUP(D609,products!$A$1:$A$49,products!$E$1:$E$49,,0)</f>
        <v>3.645</v>
      </c>
      <c r="M609" s="5">
        <f>orders!L609*orders!E609</f>
        <v>3.645</v>
      </c>
      <c r="N609" t="str" cm="1">
        <f t="array" ref="N609">_xlfn.IFS(I609="Rob","Robusta",I609="Exc","Excelsa",I609="Ara","Arabica",I609="Lib","Liberica",I609="","")</f>
        <v>Excelsa</v>
      </c>
      <c r="O609" t="str" cm="1">
        <f t="array" ref="O609">_xlfn.IFS(J609="M","Medium",J609="L","Light",J609="D","Dark",J609="","")</f>
        <v>Dark</v>
      </c>
      <c r="P609" t="str">
        <f>_xlfn.XLOOKUP(Table1[[#This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_xlfn.XLOOKUP(orders!C610,customers!$A$1:$A$1001,customers!$G$1:$G$1001,,0)</f>
        <v>United States</v>
      </c>
      <c r="I610" t="str">
        <f>_xlfn.XLOOKUP(D610,products!$A$1:$A$49,products!$B$1:$B$49,,0)</f>
        <v>Exc</v>
      </c>
      <c r="J610" t="str">
        <f>_xlfn.XLOOKUP(D610,products!$A$1:$A$49,products!$C$1:$C$49,,0)</f>
        <v>D</v>
      </c>
      <c r="K610" s="4">
        <f>_xlfn.XLOOKUP(orders!D610,products!$A$1:$A$49,products!$D$1:$D$49,,0)</f>
        <v>2.5</v>
      </c>
      <c r="L610" s="5">
        <f>_xlfn.XLOOKUP(D610,products!$A$1:$A$49,products!$E$1:$E$49,,0)</f>
        <v>27.945</v>
      </c>
      <c r="M610" s="5">
        <f>orders!L610*orders!E610</f>
        <v>55.89</v>
      </c>
      <c r="N610" t="str" cm="1">
        <f t="array" ref="N610">_xlfn.IFS(I610="Rob","Robusta",I610="Exc","Excelsa",I610="Ara","Arabica",I610="Lib","Liberica",I610="","")</f>
        <v>Excelsa</v>
      </c>
      <c r="O610" t="str" cm="1">
        <f t="array" ref="O610">_xlfn.IFS(J610="M","Medium",J610="L","Light",J610="D","Dark",J610="","")</f>
        <v>Dark</v>
      </c>
      <c r="P610" t="str">
        <f>_xlfn.XLOOKUP(Table1[[#This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_xlfn.XLOOKUP(orders!C611,customers!$A$1:$A$1001,customers!$G$1:$G$1001,,0)</f>
        <v>United States</v>
      </c>
      <c r="I611" t="str">
        <f>_xlfn.XLOOKUP(D611,products!$A$1:$A$49,products!$B$1:$B$49,,0)</f>
        <v>Lib</v>
      </c>
      <c r="J611" t="str">
        <f>_xlfn.XLOOKUP(D611,products!$A$1:$A$49,products!$C$1:$C$49,,0)</f>
        <v>M</v>
      </c>
      <c r="K611" s="4">
        <f>_xlfn.XLOOKUP(orders!D611,products!$A$1:$A$49,products!$D$1:$D$49,,0)</f>
        <v>0.2</v>
      </c>
      <c r="L611" s="5">
        <f>_xlfn.XLOOKUP(D611,products!$A$1:$A$49,products!$E$1:$E$49,,0)</f>
        <v>4.3650000000000002</v>
      </c>
      <c r="M611" s="5">
        <f>orders!L611*orders!E611</f>
        <v>26.19</v>
      </c>
      <c r="N611" t="str" cm="1">
        <f t="array" ref="N611">_xlfn.IFS(I611="Rob","Robusta",I611="Exc","Excelsa",I611="Ara","Arabica",I611="Lib","Liberica",I611="","")</f>
        <v>Liberica</v>
      </c>
      <c r="O611" t="str" cm="1">
        <f t="array" ref="O611">_xlfn.IFS(J611="M","Medium",J611="L","Light",J611="D","Dark",J611="","")</f>
        <v>Medium</v>
      </c>
      <c r="P611" t="str">
        <f>_xlfn.XLOOKUP(Table1[[#This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_xlfn.XLOOKUP(orders!C612,customers!$A$1:$A$1001,customers!$G$1:$G$1001,,0)</f>
        <v>United States</v>
      </c>
      <c r="I612" t="str">
        <f>_xlfn.XLOOKUP(D612,products!$A$1:$A$49,products!$B$1:$B$49,,0)</f>
        <v>Rob</v>
      </c>
      <c r="J612" t="str">
        <f>_xlfn.XLOOKUP(D612,products!$A$1:$A$49,products!$C$1:$C$49,,0)</f>
        <v>M</v>
      </c>
      <c r="K612" s="4">
        <f>_xlfn.XLOOKUP(orders!D612,products!$A$1:$A$49,products!$D$1:$D$49,,0)</f>
        <v>1</v>
      </c>
      <c r="L612" s="5">
        <f>_xlfn.XLOOKUP(D612,products!$A$1:$A$49,products!$E$1:$E$49,,0)</f>
        <v>9.9499999999999993</v>
      </c>
      <c r="M612" s="5">
        <f>orders!L612*orders!E612</f>
        <v>39.799999999999997</v>
      </c>
      <c r="N612" t="str" cm="1">
        <f t="array" ref="N612">_xlfn.IFS(I612="Rob","Robusta",I612="Exc","Excelsa",I612="Ara","Arabica",I612="Lib","Liberica",I612="","")</f>
        <v>Robusta</v>
      </c>
      <c r="O612" t="str" cm="1">
        <f t="array" ref="O612">_xlfn.IFS(J612="M","Medium",J612="L","Light",J612="D","Dark",J612="","")</f>
        <v>Medium</v>
      </c>
      <c r="P612" t="str">
        <f>_xlfn.XLOOKUP(Table1[[#This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_xlfn.XLOOKUP(orders!C613,customers!$A$1:$A$1001,customers!$G$1:$G$1001,,0)</f>
        <v>United States</v>
      </c>
      <c r="I613" t="str">
        <f>_xlfn.XLOOKUP(D613,products!$A$1:$A$49,products!$B$1:$B$49,,0)</f>
        <v>Exc</v>
      </c>
      <c r="J613" t="str">
        <f>_xlfn.XLOOKUP(D613,products!$A$1:$A$49,products!$C$1:$C$49,,0)</f>
        <v>L</v>
      </c>
      <c r="K613" s="4">
        <f>_xlfn.XLOOKUP(orders!D613,products!$A$1:$A$49,products!$D$1:$D$49,,0)</f>
        <v>2.5</v>
      </c>
      <c r="L613" s="5">
        <f>_xlfn.XLOOKUP(D613,products!$A$1:$A$49,products!$E$1:$E$49,,0)</f>
        <v>34.154999999999994</v>
      </c>
      <c r="M613" s="5">
        <f>orders!L613*orders!E613</f>
        <v>68.309999999999988</v>
      </c>
      <c r="N613" t="str" cm="1">
        <f t="array" ref="N613">_xlfn.IFS(I613="Rob","Robusta",I613="Exc","Excelsa",I613="Ara","Arabica",I613="Lib","Liberica",I613="","")</f>
        <v>Excelsa</v>
      </c>
      <c r="O613" t="str" cm="1">
        <f t="array" ref="O613">_xlfn.IFS(J613="M","Medium",J613="L","Light",J613="D","Dark",J613="","")</f>
        <v>Light</v>
      </c>
      <c r="P613" t="str">
        <f>_xlfn.XLOOKUP(Table1[[#This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_xlfn.XLOOKUP(orders!C614,customers!$A$1:$A$1001,customers!$G$1:$G$1001,,0)</f>
        <v>Ireland</v>
      </c>
      <c r="I614" t="str">
        <f>_xlfn.XLOOKUP(D614,products!$A$1:$A$49,products!$B$1:$B$49,,0)</f>
        <v>Ara</v>
      </c>
      <c r="J614" t="str">
        <f>_xlfn.XLOOKUP(D614,products!$A$1:$A$49,products!$C$1:$C$49,,0)</f>
        <v>M</v>
      </c>
      <c r="K614" s="4">
        <f>_xlfn.XLOOKUP(orders!D614,products!$A$1:$A$49,products!$D$1:$D$49,,0)</f>
        <v>0.2</v>
      </c>
      <c r="L614" s="5">
        <f>_xlfn.XLOOKUP(D614,products!$A$1:$A$49,products!$E$1:$E$49,,0)</f>
        <v>3.375</v>
      </c>
      <c r="M614" s="5">
        <f>orders!L614*orders!E614</f>
        <v>13.5</v>
      </c>
      <c r="N614" t="str" cm="1">
        <f t="array" ref="N614">_xlfn.IFS(I614="Rob","Robusta",I614="Exc","Excelsa",I614="Ara","Arabica",I614="Lib","Liberica",I614="","")</f>
        <v>Arabica</v>
      </c>
      <c r="O614" t="str" cm="1">
        <f t="array" ref="O614">_xlfn.IFS(J614="M","Medium",J614="L","Light",J614="D","Dark",J614="","")</f>
        <v>Medium</v>
      </c>
      <c r="P614" t="str">
        <f>_xlfn.XLOOKUP(Table1[[#This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_xlfn.XLOOKUP(orders!C615,customers!$A$1:$A$1001,customers!$G$1:$G$1001,,0)</f>
        <v>United States</v>
      </c>
      <c r="I615" t="str">
        <f>_xlfn.XLOOKUP(D615,products!$A$1:$A$49,products!$B$1:$B$49,,0)</f>
        <v>Rob</v>
      </c>
      <c r="J615" t="str">
        <f>_xlfn.XLOOKUP(D615,products!$A$1:$A$49,products!$C$1:$C$49,,0)</f>
        <v>M</v>
      </c>
      <c r="K615" s="4">
        <f>_xlfn.XLOOKUP(orders!D615,products!$A$1:$A$49,products!$D$1:$D$49,,0)</f>
        <v>0.5</v>
      </c>
      <c r="L615" s="5">
        <f>_xlfn.XLOOKUP(D615,products!$A$1:$A$49,products!$E$1:$E$49,,0)</f>
        <v>5.97</v>
      </c>
      <c r="M615" s="5">
        <f>orders!L615*orders!E615</f>
        <v>5.97</v>
      </c>
      <c r="N615" t="str" cm="1">
        <f t="array" ref="N615">_xlfn.IFS(I615="Rob","Robusta",I615="Exc","Excelsa",I615="Ara","Arabica",I615="Lib","Liberica",I615="","")</f>
        <v>Robusta</v>
      </c>
      <c r="O615" t="str" cm="1">
        <f t="array" ref="O615">_xlfn.IFS(J615="M","Medium",J615="L","Light",J615="D","Dark",J615="","")</f>
        <v>Medium</v>
      </c>
      <c r="P615" t="str">
        <f>_xlfn.XLOOKUP(Table1[[#This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_xlfn.XLOOKUP(orders!C616,customers!$A$1:$A$1001,customers!$G$1:$G$1001,,0)</f>
        <v>United Kingdom</v>
      </c>
      <c r="I616" t="str">
        <f>_xlfn.XLOOKUP(D616,products!$A$1:$A$49,products!$B$1:$B$49,,0)</f>
        <v>Rob</v>
      </c>
      <c r="J616" t="str">
        <f>_xlfn.XLOOKUP(D616,products!$A$1:$A$49,products!$C$1:$C$49,,0)</f>
        <v>M</v>
      </c>
      <c r="K616" s="4">
        <f>_xlfn.XLOOKUP(orders!D616,products!$A$1:$A$49,products!$D$1:$D$49,,0)</f>
        <v>0.5</v>
      </c>
      <c r="L616" s="5">
        <f>_xlfn.XLOOKUP(D616,products!$A$1:$A$49,products!$E$1:$E$49,,0)</f>
        <v>5.97</v>
      </c>
      <c r="M616" s="5">
        <f>orders!L616*orders!E616</f>
        <v>29.849999999999998</v>
      </c>
      <c r="N616" t="str" cm="1">
        <f t="array" ref="N616">_xlfn.IFS(I616="Rob","Robusta",I616="Exc","Excelsa",I616="Ara","Arabica",I616="Lib","Liberica",I616="","")</f>
        <v>Robusta</v>
      </c>
      <c r="O616" t="str" cm="1">
        <f t="array" ref="O616">_xlfn.IFS(J616="M","Medium",J616="L","Light",J616="D","Dark",J616="","")</f>
        <v>Medium</v>
      </c>
      <c r="P616" t="str">
        <f>_xlfn.XLOOKUP(Table1[[#This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_xlfn.XLOOKUP(orders!C617,customers!$A$1:$A$1001,customers!$G$1:$G$1001,,0)</f>
        <v>United States</v>
      </c>
      <c r="I617" t="str">
        <f>_xlfn.XLOOKUP(D617,products!$A$1:$A$49,products!$B$1:$B$49,,0)</f>
        <v>Lib</v>
      </c>
      <c r="J617" t="str">
        <f>_xlfn.XLOOKUP(D617,products!$A$1:$A$49,products!$C$1:$C$49,,0)</f>
        <v>L</v>
      </c>
      <c r="K617" s="4">
        <f>_xlfn.XLOOKUP(orders!D617,products!$A$1:$A$49,products!$D$1:$D$49,,0)</f>
        <v>2.5</v>
      </c>
      <c r="L617" s="5">
        <f>_xlfn.XLOOKUP(D617,products!$A$1:$A$49,products!$E$1:$E$49,,0)</f>
        <v>36.454999999999998</v>
      </c>
      <c r="M617" s="5">
        <f>orders!L617*orders!E617</f>
        <v>72.91</v>
      </c>
      <c r="N617" t="str" cm="1">
        <f t="array" ref="N617">_xlfn.IFS(I617="Rob","Robusta",I617="Exc","Excelsa",I617="Ara","Arabica",I617="Lib","Liberica",I617="","")</f>
        <v>Liberica</v>
      </c>
      <c r="O617" t="str" cm="1">
        <f t="array" ref="O617">_xlfn.IFS(J617="M","Medium",J617="L","Light",J617="D","Dark",J617="","")</f>
        <v>Light</v>
      </c>
      <c r="P617" t="str">
        <f>_xlfn.XLOOKUP(Table1[[#This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_xlfn.XLOOKUP(orders!C618,customers!$A$1:$A$1001,customers!$G$1:$G$1001,,0)</f>
        <v>United Kingdom</v>
      </c>
      <c r="I618" t="str">
        <f>_xlfn.XLOOKUP(D618,products!$A$1:$A$49,products!$B$1:$B$49,,0)</f>
        <v>Exc</v>
      </c>
      <c r="J618" t="str">
        <f>_xlfn.XLOOKUP(D618,products!$A$1:$A$49,products!$C$1:$C$49,,0)</f>
        <v>M</v>
      </c>
      <c r="K618" s="4">
        <f>_xlfn.XLOOKUP(orders!D618,products!$A$1:$A$49,products!$D$1:$D$49,,0)</f>
        <v>2.5</v>
      </c>
      <c r="L618" s="5">
        <f>_xlfn.XLOOKUP(D618,products!$A$1:$A$49,products!$E$1:$E$49,,0)</f>
        <v>31.624999999999996</v>
      </c>
      <c r="M618" s="5">
        <f>orders!L618*orders!E618</f>
        <v>126.49999999999999</v>
      </c>
      <c r="N618" t="str" cm="1">
        <f t="array" ref="N618">_xlfn.IFS(I618="Rob","Robusta",I618="Exc","Excelsa",I618="Ara","Arabica",I618="Lib","Liberica",I618="","")</f>
        <v>Excelsa</v>
      </c>
      <c r="O618" t="str" cm="1">
        <f t="array" ref="O618">_xlfn.IFS(J618="M","Medium",J618="L","Light",J618="D","Dark",J618="","")</f>
        <v>Medium</v>
      </c>
      <c r="P618" t="str">
        <f>_xlfn.XLOOKUP(Table1[[#This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_xlfn.XLOOKUP(orders!C619,customers!$A$1:$A$1001,customers!$G$1:$G$1001,,0)</f>
        <v>United States</v>
      </c>
      <c r="I619" t="str">
        <f>_xlfn.XLOOKUP(D619,products!$A$1:$A$49,products!$B$1:$B$49,,0)</f>
        <v>Lib</v>
      </c>
      <c r="J619" t="str">
        <f>_xlfn.XLOOKUP(D619,products!$A$1:$A$49,products!$C$1:$C$49,,0)</f>
        <v>M</v>
      </c>
      <c r="K619" s="4">
        <f>_xlfn.XLOOKUP(orders!D619,products!$A$1:$A$49,products!$D$1:$D$49,,0)</f>
        <v>2.5</v>
      </c>
      <c r="L619" s="5">
        <f>_xlfn.XLOOKUP(D619,products!$A$1:$A$49,products!$E$1:$E$49,,0)</f>
        <v>33.464999999999996</v>
      </c>
      <c r="M619" s="5">
        <f>orders!L619*orders!E619</f>
        <v>33.464999999999996</v>
      </c>
      <c r="N619" t="str" cm="1">
        <f t="array" ref="N619">_xlfn.IFS(I619="Rob","Robusta",I619="Exc","Excelsa",I619="Ara","Arabica",I619="Lib","Liberica",I619="","")</f>
        <v>Liberica</v>
      </c>
      <c r="O619" t="str" cm="1">
        <f t="array" ref="O619">_xlfn.IFS(J619="M","Medium",J619="L","Light",J619="D","Dark",J619="","")</f>
        <v>Medium</v>
      </c>
      <c r="P619" t="str">
        <f>_xlfn.XLOOKUP(Table1[[#This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_xlfn.XLOOKUP(orders!C620,customers!$A$1:$A$1001,customers!$G$1:$G$1001,,0)</f>
        <v>United States</v>
      </c>
      <c r="I620" t="str">
        <f>_xlfn.XLOOKUP(D620,products!$A$1:$A$49,products!$B$1:$B$49,,0)</f>
        <v>Exc</v>
      </c>
      <c r="J620" t="str">
        <f>_xlfn.XLOOKUP(D620,products!$A$1:$A$49,products!$C$1:$C$49,,0)</f>
        <v>D</v>
      </c>
      <c r="K620" s="4">
        <f>_xlfn.XLOOKUP(orders!D620,products!$A$1:$A$49,products!$D$1:$D$49,,0)</f>
        <v>1</v>
      </c>
      <c r="L620" s="5">
        <f>_xlfn.XLOOKUP(D620,products!$A$1:$A$49,products!$E$1:$E$49,,0)</f>
        <v>12.15</v>
      </c>
      <c r="M620" s="5">
        <f>orders!L620*orders!E620</f>
        <v>72.900000000000006</v>
      </c>
      <c r="N620" t="str" cm="1">
        <f t="array" ref="N620">_xlfn.IFS(I620="Rob","Robusta",I620="Exc","Excelsa",I620="Ara","Arabica",I620="Lib","Liberica",I620="","")</f>
        <v>Excelsa</v>
      </c>
      <c r="O620" t="str" cm="1">
        <f t="array" ref="O620">_xlfn.IFS(J620="M","Medium",J620="L","Light",J620="D","Dark",J620="","")</f>
        <v>Dark</v>
      </c>
      <c r="P620" t="str">
        <f>_xlfn.XLOOKUP(Table1[[#This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_xlfn.XLOOKUP(orders!C621,customers!$A$1:$A$1001,customers!$G$1:$G$1001,,0)</f>
        <v>United States</v>
      </c>
      <c r="I621" t="str">
        <f>_xlfn.XLOOKUP(D621,products!$A$1:$A$49,products!$B$1:$B$49,,0)</f>
        <v>Lib</v>
      </c>
      <c r="J621" t="str">
        <f>_xlfn.XLOOKUP(D621,products!$A$1:$A$49,products!$C$1:$C$49,,0)</f>
        <v>D</v>
      </c>
      <c r="K621" s="4">
        <f>_xlfn.XLOOKUP(orders!D621,products!$A$1:$A$49,products!$D$1:$D$49,,0)</f>
        <v>0.5</v>
      </c>
      <c r="L621" s="5">
        <f>_xlfn.XLOOKUP(D621,products!$A$1:$A$49,products!$E$1:$E$49,,0)</f>
        <v>7.77</v>
      </c>
      <c r="M621" s="5">
        <f>orders!L621*orders!E621</f>
        <v>15.54</v>
      </c>
      <c r="N621" t="str" cm="1">
        <f t="array" ref="N621">_xlfn.IFS(I621="Rob","Robusta",I621="Exc","Excelsa",I621="Ara","Arabica",I621="Lib","Liberica",I621="","")</f>
        <v>Liberica</v>
      </c>
      <c r="O621" t="str" cm="1">
        <f t="array" ref="O621">_xlfn.IFS(J621="M","Medium",J621="L","Light",J621="D","Dark",J621="","")</f>
        <v>Dark</v>
      </c>
      <c r="P621" t="str">
        <f>_xlfn.XLOOKUP(Table1[[#This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_xlfn.XLOOKUP(orders!C622,customers!$A$1:$A$1001,customers!$G$1:$G$1001,,0)</f>
        <v>United States</v>
      </c>
      <c r="I622" t="str">
        <f>_xlfn.XLOOKUP(D622,products!$A$1:$A$49,products!$B$1:$B$49,,0)</f>
        <v>Ara</v>
      </c>
      <c r="J622" t="str">
        <f>_xlfn.XLOOKUP(D622,products!$A$1:$A$49,products!$C$1:$C$49,,0)</f>
        <v>M</v>
      </c>
      <c r="K622" s="4">
        <f>_xlfn.XLOOKUP(orders!D622,products!$A$1:$A$49,products!$D$1:$D$49,,0)</f>
        <v>0.2</v>
      </c>
      <c r="L622" s="5">
        <f>_xlfn.XLOOKUP(D622,products!$A$1:$A$49,products!$E$1:$E$49,,0)</f>
        <v>3.375</v>
      </c>
      <c r="M622" s="5">
        <f>orders!L622*orders!E622</f>
        <v>20.25</v>
      </c>
      <c r="N622" t="str" cm="1">
        <f t="array" ref="N622">_xlfn.IFS(I622="Rob","Robusta",I622="Exc","Excelsa",I622="Ara","Arabica",I622="Lib","Liberica",I622="","")</f>
        <v>Arabica</v>
      </c>
      <c r="O622" t="str" cm="1">
        <f t="array" ref="O622">_xlfn.IFS(J622="M","Medium",J622="L","Light",J622="D","Dark",J622="","")</f>
        <v>Medium</v>
      </c>
      <c r="P622" t="str">
        <f>_xlfn.XLOOKUP(Table1[[#This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_xlfn.XLOOKUP(orders!C623,customers!$A$1:$A$1001,customers!$G$1:$G$1001,,0)</f>
        <v>United States</v>
      </c>
      <c r="I623" t="str">
        <f>_xlfn.XLOOKUP(D623,products!$A$1:$A$49,products!$B$1:$B$49,,0)</f>
        <v>Ara</v>
      </c>
      <c r="J623" t="str">
        <f>_xlfn.XLOOKUP(D623,products!$A$1:$A$49,products!$C$1:$C$49,,0)</f>
        <v>L</v>
      </c>
      <c r="K623" s="4">
        <f>_xlfn.XLOOKUP(orders!D623,products!$A$1:$A$49,products!$D$1:$D$49,,0)</f>
        <v>1</v>
      </c>
      <c r="L623" s="5">
        <f>_xlfn.XLOOKUP(D623,products!$A$1:$A$49,products!$E$1:$E$49,,0)</f>
        <v>12.95</v>
      </c>
      <c r="M623" s="5">
        <f>orders!L623*orders!E623</f>
        <v>77.699999999999989</v>
      </c>
      <c r="N623" t="str" cm="1">
        <f t="array" ref="N623">_xlfn.IFS(I623="Rob","Robusta",I623="Exc","Excelsa",I623="Ara","Arabica",I623="Lib","Liberica",I623="","")</f>
        <v>Arabica</v>
      </c>
      <c r="O623" t="str" cm="1">
        <f t="array" ref="O623">_xlfn.IFS(J623="M","Medium",J623="L","Light",J623="D","Dark",J623="","")</f>
        <v>Light</v>
      </c>
      <c r="P623" t="str">
        <f>_xlfn.XLOOKUP(Table1[[#This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_xlfn.XLOOKUP(orders!C624,customers!$A$1:$A$1001,customers!$G$1:$G$1001,,0)</f>
        <v>United States</v>
      </c>
      <c r="I624" t="str">
        <f>_xlfn.XLOOKUP(D624,products!$A$1:$A$49,products!$B$1:$B$49,,0)</f>
        <v>Lib</v>
      </c>
      <c r="J624" t="str">
        <f>_xlfn.XLOOKUP(D624,products!$A$1:$A$49,products!$C$1:$C$49,,0)</f>
        <v>M</v>
      </c>
      <c r="K624" s="4">
        <f>_xlfn.XLOOKUP(orders!D624,products!$A$1:$A$49,products!$D$1:$D$49,,0)</f>
        <v>2.5</v>
      </c>
      <c r="L624" s="5">
        <f>_xlfn.XLOOKUP(D624,products!$A$1:$A$49,products!$E$1:$E$49,,0)</f>
        <v>33.464999999999996</v>
      </c>
      <c r="M624" s="5">
        <f>orders!L624*orders!E624</f>
        <v>133.85999999999999</v>
      </c>
      <c r="N624" t="str" cm="1">
        <f t="array" ref="N624">_xlfn.IFS(I624="Rob","Robusta",I624="Exc","Excelsa",I624="Ara","Arabica",I624="Lib","Liberica",I624="","")</f>
        <v>Liberica</v>
      </c>
      <c r="O624" t="str" cm="1">
        <f t="array" ref="O624">_xlfn.IFS(J624="M","Medium",J624="L","Light",J624="D","Dark",J624="","")</f>
        <v>Medium</v>
      </c>
      <c r="P624" t="str">
        <f>_xlfn.XLOOKUP(Table1[[#This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_xlfn.XLOOKUP(orders!C625,customers!$A$1:$A$1001,customers!$G$1:$G$1001,,0)</f>
        <v>United Kingdom</v>
      </c>
      <c r="I625" t="str">
        <f>_xlfn.XLOOKUP(D625,products!$A$1:$A$49,products!$B$1:$B$49,,0)</f>
        <v>Exc</v>
      </c>
      <c r="J625" t="str">
        <f>_xlfn.XLOOKUP(D625,products!$A$1:$A$49,products!$C$1:$C$49,,0)</f>
        <v>D</v>
      </c>
      <c r="K625" s="4">
        <f>_xlfn.XLOOKUP(orders!D625,products!$A$1:$A$49,products!$D$1:$D$49,,0)</f>
        <v>1</v>
      </c>
      <c r="L625" s="5">
        <f>_xlfn.XLOOKUP(D625,products!$A$1:$A$49,products!$E$1:$E$49,,0)</f>
        <v>12.15</v>
      </c>
      <c r="M625" s="5">
        <f>orders!L625*orders!E625</f>
        <v>12.15</v>
      </c>
      <c r="N625" t="str" cm="1">
        <f t="array" ref="N625">_xlfn.IFS(I625="Rob","Robusta",I625="Exc","Excelsa",I625="Ara","Arabica",I625="Lib","Liberica",I625="","")</f>
        <v>Excelsa</v>
      </c>
      <c r="O625" t="str" cm="1">
        <f t="array" ref="O625">_xlfn.IFS(J625="M","Medium",J625="L","Light",J625="D","Dark",J625="","")</f>
        <v>Dark</v>
      </c>
      <c r="P625" t="str">
        <f>_xlfn.XLOOKUP(Table1[[#This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_xlfn.XLOOKUP(orders!C626,customers!$A$1:$A$1001,customers!$G$1:$G$1001,,0)</f>
        <v>Ireland</v>
      </c>
      <c r="I626" t="str">
        <f>_xlfn.XLOOKUP(D626,products!$A$1:$A$49,products!$B$1:$B$49,,0)</f>
        <v>Exc</v>
      </c>
      <c r="J626" t="str">
        <f>_xlfn.XLOOKUP(D626,products!$A$1:$A$49,products!$C$1:$C$49,,0)</f>
        <v>M</v>
      </c>
      <c r="K626" s="4">
        <f>_xlfn.XLOOKUP(orders!D626,products!$A$1:$A$49,products!$D$1:$D$49,,0)</f>
        <v>2.5</v>
      </c>
      <c r="L626" s="5">
        <f>_xlfn.XLOOKUP(D626,products!$A$1:$A$49,products!$E$1:$E$49,,0)</f>
        <v>31.624999999999996</v>
      </c>
      <c r="M626" s="5">
        <f>orders!L626*orders!E626</f>
        <v>63.249999999999993</v>
      </c>
      <c r="N626" t="str" cm="1">
        <f t="array" ref="N626">_xlfn.IFS(I626="Rob","Robusta",I626="Exc","Excelsa",I626="Ara","Arabica",I626="Lib","Liberica",I626="","")</f>
        <v>Excelsa</v>
      </c>
      <c r="O626" t="str" cm="1">
        <f t="array" ref="O626">_xlfn.IFS(J626="M","Medium",J626="L","Light",J626="D","Dark",J626="","")</f>
        <v>Medium</v>
      </c>
      <c r="P626" t="str">
        <f>_xlfn.XLOOKUP(Table1[[#This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_xlfn.XLOOKUP(orders!C627,customers!$A$1:$A$1001,customers!$G$1:$G$1001,,0)</f>
        <v>United States</v>
      </c>
      <c r="I627" t="str">
        <f>_xlfn.XLOOKUP(D627,products!$A$1:$A$49,products!$B$1:$B$49,,0)</f>
        <v>Rob</v>
      </c>
      <c r="J627" t="str">
        <f>_xlfn.XLOOKUP(D627,products!$A$1:$A$49,products!$C$1:$C$49,,0)</f>
        <v>L</v>
      </c>
      <c r="K627" s="4">
        <f>_xlfn.XLOOKUP(orders!D627,products!$A$1:$A$49,products!$D$1:$D$49,,0)</f>
        <v>0.5</v>
      </c>
      <c r="L627" s="5">
        <f>_xlfn.XLOOKUP(D627,products!$A$1:$A$49,products!$E$1:$E$49,,0)</f>
        <v>7.169999999999999</v>
      </c>
      <c r="M627" s="5">
        <f>orders!L627*orders!E627</f>
        <v>35.849999999999994</v>
      </c>
      <c r="N627" t="str" cm="1">
        <f t="array" ref="N627">_xlfn.IFS(I627="Rob","Robusta",I627="Exc","Excelsa",I627="Ara","Arabica",I627="Lib","Liberica",I627="","")</f>
        <v>Robusta</v>
      </c>
      <c r="O627" t="str" cm="1">
        <f t="array" ref="O627">_xlfn.IFS(J627="M","Medium",J627="L","Light",J627="D","Dark",J627="","")</f>
        <v>Light</v>
      </c>
      <c r="P627" t="str">
        <f>_xlfn.XLOOKUP(Table1[[#This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_xlfn.XLOOKUP(orders!C628,customers!$A$1:$A$1001,customers!$G$1:$G$1001,,0)</f>
        <v>United States</v>
      </c>
      <c r="I628" t="str">
        <f>_xlfn.XLOOKUP(D628,products!$A$1:$A$49,products!$B$1:$B$49,,0)</f>
        <v>Ara</v>
      </c>
      <c r="J628" t="str">
        <f>_xlfn.XLOOKUP(D628,products!$A$1:$A$49,products!$C$1:$C$49,,0)</f>
        <v>M</v>
      </c>
      <c r="K628" s="4">
        <f>_xlfn.XLOOKUP(orders!D628,products!$A$1:$A$49,products!$D$1:$D$49,,0)</f>
        <v>2.5</v>
      </c>
      <c r="L628" s="5">
        <f>_xlfn.XLOOKUP(D628,products!$A$1:$A$49,products!$E$1:$E$49,,0)</f>
        <v>25.874999999999996</v>
      </c>
      <c r="M628" s="5">
        <f>orders!L628*orders!E628</f>
        <v>77.624999999999986</v>
      </c>
      <c r="N628" t="str" cm="1">
        <f t="array" ref="N628">_xlfn.IFS(I628="Rob","Robusta",I628="Exc","Excelsa",I628="Ara","Arabica",I628="Lib","Liberica",I628="","")</f>
        <v>Arabica</v>
      </c>
      <c r="O628" t="str" cm="1">
        <f t="array" ref="O628">_xlfn.IFS(J628="M","Medium",J628="L","Light",J628="D","Dark",J628="","")</f>
        <v>Medium</v>
      </c>
      <c r="P628" t="str">
        <f>_xlfn.XLOOKUP(Table1[[#This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_xlfn.XLOOKUP(orders!C629,customers!$A$1:$A$1001,customers!$G$1:$G$1001,,0)</f>
        <v>United States</v>
      </c>
      <c r="I629" t="str">
        <f>_xlfn.XLOOKUP(D629,products!$A$1:$A$49,products!$B$1:$B$49,,0)</f>
        <v>Exc</v>
      </c>
      <c r="J629" t="str">
        <f>_xlfn.XLOOKUP(D629,products!$A$1:$A$49,products!$C$1:$C$49,,0)</f>
        <v>M</v>
      </c>
      <c r="K629" s="4">
        <f>_xlfn.XLOOKUP(orders!D629,products!$A$1:$A$49,products!$D$1:$D$49,,0)</f>
        <v>2.5</v>
      </c>
      <c r="L629" s="5">
        <f>_xlfn.XLOOKUP(D629,products!$A$1:$A$49,products!$E$1:$E$49,,0)</f>
        <v>31.624999999999996</v>
      </c>
      <c r="M629" s="5">
        <f>orders!L629*orders!E629</f>
        <v>63.249999999999993</v>
      </c>
      <c r="N629" t="str" cm="1">
        <f t="array" ref="N629">_xlfn.IFS(I629="Rob","Robusta",I629="Exc","Excelsa",I629="Ara","Arabica",I629="Lib","Liberica",I629="","")</f>
        <v>Excelsa</v>
      </c>
      <c r="O629" t="str" cm="1">
        <f t="array" ref="O629">_xlfn.IFS(J629="M","Medium",J629="L","Light",J629="D","Dark",J629="","")</f>
        <v>Medium</v>
      </c>
      <c r="P629" t="str">
        <f>_xlfn.XLOOKUP(Table1[[#This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_xlfn.XLOOKUP(orders!C630,customers!$A$1:$A$1001,customers!$G$1:$G$1001,,0)</f>
        <v>Ireland</v>
      </c>
      <c r="I630" t="str">
        <f>_xlfn.XLOOKUP(D630,products!$A$1:$A$49,products!$B$1:$B$49,,0)</f>
        <v>Exc</v>
      </c>
      <c r="J630" t="str">
        <f>_xlfn.XLOOKUP(D630,products!$A$1:$A$49,products!$C$1:$C$49,,0)</f>
        <v>L</v>
      </c>
      <c r="K630" s="4">
        <f>_xlfn.XLOOKUP(orders!D630,products!$A$1:$A$49,products!$D$1:$D$49,,0)</f>
        <v>0.2</v>
      </c>
      <c r="L630" s="5">
        <f>_xlfn.XLOOKUP(D630,products!$A$1:$A$49,products!$E$1:$E$49,,0)</f>
        <v>4.4550000000000001</v>
      </c>
      <c r="M630" s="5">
        <f>orders!L630*orders!E630</f>
        <v>26.73</v>
      </c>
      <c r="N630" t="str" cm="1">
        <f t="array" ref="N630">_xlfn.IFS(I630="Rob","Robusta",I630="Exc","Excelsa",I630="Ara","Arabica",I630="Lib","Liberica",I630="","")</f>
        <v>Excelsa</v>
      </c>
      <c r="O630" t="str" cm="1">
        <f t="array" ref="O630">_xlfn.IFS(J630="M","Medium",J630="L","Light",J630="D","Dark",J630="","")</f>
        <v>Light</v>
      </c>
      <c r="P630" t="str">
        <f>_xlfn.XLOOKUP(Table1[[#This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_xlfn.XLOOKUP(orders!C631,customers!$A$1:$A$1001,customers!$G$1:$G$1001,,0)</f>
        <v>Ireland</v>
      </c>
      <c r="I631" t="str">
        <f>_xlfn.XLOOKUP(D631,products!$A$1:$A$49,products!$B$1:$B$49,,0)</f>
        <v>Lib</v>
      </c>
      <c r="J631" t="str">
        <f>_xlfn.XLOOKUP(D631,products!$A$1:$A$49,products!$C$1:$C$49,,0)</f>
        <v>D</v>
      </c>
      <c r="K631" s="4">
        <f>_xlfn.XLOOKUP(orders!D631,products!$A$1:$A$49,products!$D$1:$D$49,,0)</f>
        <v>0.5</v>
      </c>
      <c r="L631" s="5">
        <f>_xlfn.XLOOKUP(D631,products!$A$1:$A$49,products!$E$1:$E$49,,0)</f>
        <v>7.77</v>
      </c>
      <c r="M631" s="5">
        <f>orders!L631*orders!E631</f>
        <v>31.08</v>
      </c>
      <c r="N631" t="str" cm="1">
        <f t="array" ref="N631">_xlfn.IFS(I631="Rob","Robusta",I631="Exc","Excelsa",I631="Ara","Arabica",I631="Lib","Liberica",I631="","")</f>
        <v>Liberica</v>
      </c>
      <c r="O631" t="str" cm="1">
        <f t="array" ref="O631">_xlfn.IFS(J631="M","Medium",J631="L","Light",J631="D","Dark",J631="","")</f>
        <v>Dark</v>
      </c>
      <c r="P631" t="str">
        <f>_xlfn.XLOOKUP(Table1[[#This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_xlfn.XLOOKUP(orders!C632,customers!$A$1:$A$1001,customers!$G$1:$G$1001,,0)</f>
        <v>Ireland</v>
      </c>
      <c r="I632" t="str">
        <f>_xlfn.XLOOKUP(D632,products!$A$1:$A$49,products!$B$1:$B$49,,0)</f>
        <v>Ara</v>
      </c>
      <c r="J632" t="str">
        <f>_xlfn.XLOOKUP(D632,products!$A$1:$A$49,products!$C$1:$C$49,,0)</f>
        <v>D</v>
      </c>
      <c r="K632" s="4">
        <f>_xlfn.XLOOKUP(orders!D632,products!$A$1:$A$49,products!$D$1:$D$49,,0)</f>
        <v>0.2</v>
      </c>
      <c r="L632" s="5">
        <f>_xlfn.XLOOKUP(D632,products!$A$1:$A$49,products!$E$1:$E$49,,0)</f>
        <v>2.9849999999999999</v>
      </c>
      <c r="M632" s="5">
        <f>orders!L632*orders!E632</f>
        <v>2.9849999999999999</v>
      </c>
      <c r="N632" t="str" cm="1">
        <f t="array" ref="N632">_xlfn.IFS(I632="Rob","Robusta",I632="Exc","Excelsa",I632="Ara","Arabica",I632="Lib","Liberica",I632="","")</f>
        <v>Arabica</v>
      </c>
      <c r="O632" t="str" cm="1">
        <f t="array" ref="O632">_xlfn.IFS(J632="M","Medium",J632="L","Light",J632="D","Dark",J632="","")</f>
        <v>Dark</v>
      </c>
      <c r="P632" t="str">
        <f>_xlfn.XLOOKUP(Table1[[#This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_xlfn.XLOOKUP(orders!C633,customers!$A$1:$A$1001,customers!$G$1:$G$1001,,0)</f>
        <v>Ireland</v>
      </c>
      <c r="I633" t="str">
        <f>_xlfn.XLOOKUP(D633,products!$A$1:$A$49,products!$B$1:$B$49,,0)</f>
        <v>Rob</v>
      </c>
      <c r="J633" t="str">
        <f>_xlfn.XLOOKUP(D633,products!$A$1:$A$49,products!$C$1:$C$49,,0)</f>
        <v>D</v>
      </c>
      <c r="K633" s="4">
        <f>_xlfn.XLOOKUP(orders!D633,products!$A$1:$A$49,products!$D$1:$D$49,,0)</f>
        <v>2.5</v>
      </c>
      <c r="L633" s="5">
        <f>_xlfn.XLOOKUP(D633,products!$A$1:$A$49,products!$E$1:$E$49,,0)</f>
        <v>20.584999999999997</v>
      </c>
      <c r="M633" s="5">
        <f>orders!L633*orders!E633</f>
        <v>102.92499999999998</v>
      </c>
      <c r="N633" t="str" cm="1">
        <f t="array" ref="N633">_xlfn.IFS(I633="Rob","Robusta",I633="Exc","Excelsa",I633="Ara","Arabica",I633="Lib","Liberica",I633="","")</f>
        <v>Robusta</v>
      </c>
      <c r="O633" t="str" cm="1">
        <f t="array" ref="O633">_xlfn.IFS(J633="M","Medium",J633="L","Light",J633="D","Dark",J633="","")</f>
        <v>Dark</v>
      </c>
      <c r="P633" t="str">
        <f>_xlfn.XLOOKUP(Table1[[#This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_xlfn.XLOOKUP(orders!C634,customers!$A$1:$A$1001,customers!$G$1:$G$1001,,0)</f>
        <v>United States</v>
      </c>
      <c r="I634" t="str">
        <f>_xlfn.XLOOKUP(D634,products!$A$1:$A$49,products!$B$1:$B$49,,0)</f>
        <v>Exc</v>
      </c>
      <c r="J634" t="str">
        <f>_xlfn.XLOOKUP(D634,products!$A$1:$A$49,products!$C$1:$C$49,,0)</f>
        <v>L</v>
      </c>
      <c r="K634" s="4">
        <f>_xlfn.XLOOKUP(orders!D634,products!$A$1:$A$49,products!$D$1:$D$49,,0)</f>
        <v>0.5</v>
      </c>
      <c r="L634" s="5">
        <f>_xlfn.XLOOKUP(D634,products!$A$1:$A$49,products!$E$1:$E$49,,0)</f>
        <v>8.91</v>
      </c>
      <c r="M634" s="5">
        <f>orders!L634*orders!E634</f>
        <v>35.64</v>
      </c>
      <c r="N634" t="str" cm="1">
        <f t="array" ref="N634">_xlfn.IFS(I634="Rob","Robusta",I634="Exc","Excelsa",I634="Ara","Arabica",I634="Lib","Liberica",I634="","")</f>
        <v>Excelsa</v>
      </c>
      <c r="O634" t="str" cm="1">
        <f t="array" ref="O634">_xlfn.IFS(J634="M","Medium",J634="L","Light",J634="D","Dark",J634="","")</f>
        <v>Light</v>
      </c>
      <c r="P634" t="str">
        <f>_xlfn.XLOOKUP(Table1[[#This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_xlfn.XLOOKUP(orders!C635,customers!$A$1:$A$1001,customers!$G$1:$G$1001,,0)</f>
        <v>United States</v>
      </c>
      <c r="I635" t="str">
        <f>_xlfn.XLOOKUP(D635,products!$A$1:$A$49,products!$B$1:$B$49,,0)</f>
        <v>Rob</v>
      </c>
      <c r="J635" t="str">
        <f>_xlfn.XLOOKUP(D635,products!$A$1:$A$49,products!$C$1:$C$49,,0)</f>
        <v>L</v>
      </c>
      <c r="K635" s="4">
        <f>_xlfn.XLOOKUP(orders!D635,products!$A$1:$A$49,products!$D$1:$D$49,,0)</f>
        <v>1</v>
      </c>
      <c r="L635" s="5">
        <f>_xlfn.XLOOKUP(D635,products!$A$1:$A$49,products!$E$1:$E$49,,0)</f>
        <v>11.95</v>
      </c>
      <c r="M635" s="5">
        <f>orders!L635*orders!E635</f>
        <v>47.8</v>
      </c>
      <c r="N635" t="str" cm="1">
        <f t="array" ref="N635">_xlfn.IFS(I635="Rob","Robusta",I635="Exc","Excelsa",I635="Ara","Arabica",I635="Lib","Liberica",I635="","")</f>
        <v>Robusta</v>
      </c>
      <c r="O635" t="str" cm="1">
        <f t="array" ref="O635">_xlfn.IFS(J635="M","Medium",J635="L","Light",J635="D","Dark",J635="","")</f>
        <v>Light</v>
      </c>
      <c r="P635" t="str">
        <f>_xlfn.XLOOKUP(Table1[[#This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_xlfn.XLOOKUP(orders!C636,customers!$A$1:$A$1001,customers!$G$1:$G$1001,,0)</f>
        <v>United States</v>
      </c>
      <c r="I636" t="str">
        <f>_xlfn.XLOOKUP(D636,products!$A$1:$A$49,products!$B$1:$B$49,,0)</f>
        <v>Lib</v>
      </c>
      <c r="J636" t="str">
        <f>_xlfn.XLOOKUP(D636,products!$A$1:$A$49,products!$C$1:$C$49,,0)</f>
        <v>M</v>
      </c>
      <c r="K636" s="4">
        <f>_xlfn.XLOOKUP(orders!D636,products!$A$1:$A$49,products!$D$1:$D$49,,0)</f>
        <v>1</v>
      </c>
      <c r="L636" s="5">
        <f>_xlfn.XLOOKUP(D636,products!$A$1:$A$49,products!$E$1:$E$49,,0)</f>
        <v>14.55</v>
      </c>
      <c r="M636" s="5">
        <f>orders!L636*orders!E636</f>
        <v>43.650000000000006</v>
      </c>
      <c r="N636" t="str" cm="1">
        <f t="array" ref="N636">_xlfn.IFS(I636="Rob","Robusta",I636="Exc","Excelsa",I636="Ara","Arabica",I636="Lib","Liberica",I636="","")</f>
        <v>Liberica</v>
      </c>
      <c r="O636" t="str" cm="1">
        <f t="array" ref="O636">_xlfn.IFS(J636="M","Medium",J636="L","Light",J636="D","Dark",J636="","")</f>
        <v>Medium</v>
      </c>
      <c r="P636" t="str">
        <f>_xlfn.XLOOKUP(Table1[[#This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_xlfn.XLOOKUP(orders!C637,customers!$A$1:$A$1001,customers!$G$1:$G$1001,,0)</f>
        <v>United States</v>
      </c>
      <c r="I637" t="str">
        <f>_xlfn.XLOOKUP(D637,products!$A$1:$A$49,products!$B$1:$B$49,,0)</f>
        <v>Exc</v>
      </c>
      <c r="J637" t="str">
        <f>_xlfn.XLOOKUP(D637,products!$A$1:$A$49,products!$C$1:$C$49,,0)</f>
        <v>L</v>
      </c>
      <c r="K637" s="4">
        <f>_xlfn.XLOOKUP(orders!D637,products!$A$1:$A$49,products!$D$1:$D$49,,0)</f>
        <v>0.5</v>
      </c>
      <c r="L637" s="5">
        <f>_xlfn.XLOOKUP(D637,products!$A$1:$A$49,products!$E$1:$E$49,,0)</f>
        <v>8.91</v>
      </c>
      <c r="M637" s="5">
        <f>orders!L637*orders!E637</f>
        <v>35.64</v>
      </c>
      <c r="N637" t="str" cm="1">
        <f t="array" ref="N637">_xlfn.IFS(I637="Rob","Robusta",I637="Exc","Excelsa",I637="Ara","Arabica",I637="Lib","Liberica",I637="","")</f>
        <v>Excelsa</v>
      </c>
      <c r="O637" t="str" cm="1">
        <f t="array" ref="O637">_xlfn.IFS(J637="M","Medium",J637="L","Light",J637="D","Dark",J637="","")</f>
        <v>Light</v>
      </c>
      <c r="P637" t="str">
        <f>_xlfn.XLOOKUP(Table1[[#This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_xlfn.XLOOKUP(orders!C638,customers!$A$1:$A$1001,customers!$G$1:$G$1001,,0)</f>
        <v>United States</v>
      </c>
      <c r="I638" t="str">
        <f>_xlfn.XLOOKUP(D638,products!$A$1:$A$49,products!$B$1:$B$49,,0)</f>
        <v>Lib</v>
      </c>
      <c r="J638" t="str">
        <f>_xlfn.XLOOKUP(D638,products!$A$1:$A$49,products!$C$1:$C$49,,0)</f>
        <v>L</v>
      </c>
      <c r="K638" s="4">
        <f>_xlfn.XLOOKUP(orders!D638,products!$A$1:$A$49,products!$D$1:$D$49,,0)</f>
        <v>1</v>
      </c>
      <c r="L638" s="5">
        <f>_xlfn.XLOOKUP(D638,products!$A$1:$A$49,products!$E$1:$E$49,,0)</f>
        <v>15.85</v>
      </c>
      <c r="M638" s="5">
        <f>orders!L638*orders!E638</f>
        <v>95.1</v>
      </c>
      <c r="N638" t="str" cm="1">
        <f t="array" ref="N638">_xlfn.IFS(I638="Rob","Robusta",I638="Exc","Excelsa",I638="Ara","Arabica",I638="Lib","Liberica",I638="","")</f>
        <v>Liberica</v>
      </c>
      <c r="O638" t="str" cm="1">
        <f t="array" ref="O638">_xlfn.IFS(J638="M","Medium",J638="L","Light",J638="D","Dark",J638="","")</f>
        <v>Light</v>
      </c>
      <c r="P638" t="str">
        <f>_xlfn.XLOOKUP(Table1[[#This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_xlfn.XLOOKUP(orders!C639,customers!$A$1:$A$1001,customers!$G$1:$G$1001,,0)</f>
        <v>Ireland</v>
      </c>
      <c r="I639" t="str">
        <f>_xlfn.XLOOKUP(D639,products!$A$1:$A$49,products!$B$1:$B$49,,0)</f>
        <v>Exc</v>
      </c>
      <c r="J639" t="str">
        <f>_xlfn.XLOOKUP(D639,products!$A$1:$A$49,products!$C$1:$C$49,,0)</f>
        <v>M</v>
      </c>
      <c r="K639" s="4">
        <f>_xlfn.XLOOKUP(orders!D639,products!$A$1:$A$49,products!$D$1:$D$49,,0)</f>
        <v>2.5</v>
      </c>
      <c r="L639" s="5">
        <f>_xlfn.XLOOKUP(D639,products!$A$1:$A$49,products!$E$1:$E$49,,0)</f>
        <v>31.624999999999996</v>
      </c>
      <c r="M639" s="5">
        <f>orders!L639*orders!E639</f>
        <v>31.624999999999996</v>
      </c>
      <c r="N639" t="str" cm="1">
        <f t="array" ref="N639">_xlfn.IFS(I639="Rob","Robusta",I639="Exc","Excelsa",I639="Ara","Arabica",I639="Lib","Liberica",I639="","")</f>
        <v>Excelsa</v>
      </c>
      <c r="O639" t="str" cm="1">
        <f t="array" ref="O639">_xlfn.IFS(J639="M","Medium",J639="L","Light",J639="D","Dark",J639="","")</f>
        <v>Medium</v>
      </c>
      <c r="P639" t="str">
        <f>_xlfn.XLOOKUP(Table1[[#This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_xlfn.XLOOKUP(orders!C640,customers!$A$1:$A$1001,customers!$G$1:$G$1001,,0)</f>
        <v>Ireland</v>
      </c>
      <c r="I640" t="str">
        <f>_xlfn.XLOOKUP(D640,products!$A$1:$A$49,products!$B$1:$B$49,,0)</f>
        <v>Ara</v>
      </c>
      <c r="J640" t="str">
        <f>_xlfn.XLOOKUP(D640,products!$A$1:$A$49,products!$C$1:$C$49,,0)</f>
        <v>M</v>
      </c>
      <c r="K640" s="4">
        <f>_xlfn.XLOOKUP(orders!D640,products!$A$1:$A$49,products!$D$1:$D$49,,0)</f>
        <v>2.5</v>
      </c>
      <c r="L640" s="5">
        <f>_xlfn.XLOOKUP(D640,products!$A$1:$A$49,products!$E$1:$E$49,,0)</f>
        <v>25.874999999999996</v>
      </c>
      <c r="M640" s="5">
        <f>orders!L640*orders!E640</f>
        <v>77.624999999999986</v>
      </c>
      <c r="N640" t="str" cm="1">
        <f t="array" ref="N640">_xlfn.IFS(I640="Rob","Robusta",I640="Exc","Excelsa",I640="Ara","Arabica",I640="Lib","Liberica",I640="","")</f>
        <v>Arabica</v>
      </c>
      <c r="O640" t="str" cm="1">
        <f t="array" ref="O640">_xlfn.IFS(J640="M","Medium",J640="L","Light",J640="D","Dark",J640="","")</f>
        <v>Medium</v>
      </c>
      <c r="P640" t="str">
        <f>_xlfn.XLOOKUP(Table1[[#This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_xlfn.XLOOKUP(orders!C641,customers!$A$1:$A$1001,customers!$G$1:$G$1001,,0)</f>
        <v>United States</v>
      </c>
      <c r="I641" t="str">
        <f>_xlfn.XLOOKUP(D641,products!$A$1:$A$49,products!$B$1:$B$49,,0)</f>
        <v>Lib</v>
      </c>
      <c r="J641" t="str">
        <f>_xlfn.XLOOKUP(D641,products!$A$1:$A$49,products!$C$1:$C$49,,0)</f>
        <v>D</v>
      </c>
      <c r="K641" s="4">
        <f>_xlfn.XLOOKUP(orders!D641,products!$A$1:$A$49,products!$D$1:$D$49,,0)</f>
        <v>0.2</v>
      </c>
      <c r="L641" s="5">
        <f>_xlfn.XLOOKUP(D641,products!$A$1:$A$49,products!$E$1:$E$49,,0)</f>
        <v>3.8849999999999998</v>
      </c>
      <c r="M641" s="5">
        <f>orders!L641*orders!E641</f>
        <v>3.8849999999999998</v>
      </c>
      <c r="N641" t="str" cm="1">
        <f t="array" ref="N641">_xlfn.IFS(I641="Rob","Robusta",I641="Exc","Excelsa",I641="Ara","Arabica",I641="Lib","Liberica",I641="","")</f>
        <v>Liberica</v>
      </c>
      <c r="O641" t="str" cm="1">
        <f t="array" ref="O641">_xlfn.IFS(J641="M","Medium",J641="L","Light",J641="D","Dark",J641="","")</f>
        <v>Dark</v>
      </c>
      <c r="P641" t="str">
        <f>_xlfn.XLOOKUP(Table1[[#This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_xlfn.XLOOKUP(orders!C642,customers!$A$1:$A$1001,customers!$G$1:$G$1001,,0)</f>
        <v>United States</v>
      </c>
      <c r="I642" t="str">
        <f>_xlfn.XLOOKUP(D642,products!$A$1:$A$49,products!$B$1:$B$49,,0)</f>
        <v>Rob</v>
      </c>
      <c r="J642" t="str">
        <f>_xlfn.XLOOKUP(D642,products!$A$1:$A$49,products!$C$1:$C$49,,0)</f>
        <v>L</v>
      </c>
      <c r="K642" s="4">
        <f>_xlfn.XLOOKUP(orders!D642,products!$A$1:$A$49,products!$D$1:$D$49,,0)</f>
        <v>2.5</v>
      </c>
      <c r="L642" s="5">
        <f>_xlfn.XLOOKUP(D642,products!$A$1:$A$49,products!$E$1:$E$49,,0)</f>
        <v>27.484999999999996</v>
      </c>
      <c r="M642" s="5">
        <f>orders!L642*orders!E642</f>
        <v>137.42499999999998</v>
      </c>
      <c r="N642" t="str" cm="1">
        <f t="array" ref="N642">_xlfn.IFS(I642="Rob","Robusta",I642="Exc","Excelsa",I642="Ara","Arabica",I642="Lib","Liberica",I642="","")</f>
        <v>Robusta</v>
      </c>
      <c r="O642" t="str" cm="1">
        <f t="array" ref="O642">_xlfn.IFS(J642="M","Medium",J642="L","Light",J642="D","Dark",J642="","")</f>
        <v>Light</v>
      </c>
      <c r="P642" t="str">
        <f>_xlfn.XLOOKUP(Table1[[#This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_xlfn.XLOOKUP(orders!C643,customers!$A$1:$A$1001,customers!$G$1:$G$1001,,0)</f>
        <v>United States</v>
      </c>
      <c r="I643" t="str">
        <f>_xlfn.XLOOKUP(D643,products!$A$1:$A$49,products!$B$1:$B$49,,0)</f>
        <v>Rob</v>
      </c>
      <c r="J643" t="str">
        <f>_xlfn.XLOOKUP(D643,products!$A$1:$A$49,products!$C$1:$C$49,,0)</f>
        <v>L</v>
      </c>
      <c r="K643" s="4">
        <f>_xlfn.XLOOKUP(orders!D643,products!$A$1:$A$49,products!$D$1:$D$49,,0)</f>
        <v>1</v>
      </c>
      <c r="L643" s="5">
        <f>_xlfn.XLOOKUP(D643,products!$A$1:$A$49,products!$E$1:$E$49,,0)</f>
        <v>11.95</v>
      </c>
      <c r="M643" s="5">
        <f>orders!L643*orders!E643</f>
        <v>35.849999999999994</v>
      </c>
      <c r="N643" t="str" cm="1">
        <f t="array" ref="N643">_xlfn.IFS(I643="Rob","Robusta",I643="Exc","Excelsa",I643="Ara","Arabica",I643="Lib","Liberica",I643="","")</f>
        <v>Robusta</v>
      </c>
      <c r="O643" t="str" cm="1">
        <f t="array" ref="O643">_xlfn.IFS(J643="M","Medium",J643="L","Light",J643="D","Dark",J643="","")</f>
        <v>Light</v>
      </c>
      <c r="P643" t="str">
        <f>_xlfn.XLOOKUP(Table1[[#This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_xlfn.XLOOKUP(orders!C644,customers!$A$1:$A$1001,customers!$G$1:$G$1001,,0)</f>
        <v>United Kingdom</v>
      </c>
      <c r="I644" t="str">
        <f>_xlfn.XLOOKUP(D644,products!$A$1:$A$49,products!$B$1:$B$49,,0)</f>
        <v>Exc</v>
      </c>
      <c r="J644" t="str">
        <f>_xlfn.XLOOKUP(D644,products!$A$1:$A$49,products!$C$1:$C$49,,0)</f>
        <v>M</v>
      </c>
      <c r="K644" s="4">
        <f>_xlfn.XLOOKUP(orders!D644,products!$A$1:$A$49,products!$D$1:$D$49,,0)</f>
        <v>0.2</v>
      </c>
      <c r="L644" s="5">
        <f>_xlfn.XLOOKUP(D644,products!$A$1:$A$49,products!$E$1:$E$49,,0)</f>
        <v>4.125</v>
      </c>
      <c r="M644" s="5">
        <f>orders!L644*orders!E644</f>
        <v>8.25</v>
      </c>
      <c r="N644" t="str" cm="1">
        <f t="array" ref="N644">_xlfn.IFS(I644="Rob","Robusta",I644="Exc","Excelsa",I644="Ara","Arabica",I644="Lib","Liberica",I644="","")</f>
        <v>Excelsa</v>
      </c>
      <c r="O644" t="str" cm="1">
        <f t="array" ref="O644">_xlfn.IFS(J644="M","Medium",J644="L","Light",J644="D","Dark",J644="","")</f>
        <v>Medium</v>
      </c>
      <c r="P644" t="str">
        <f>_xlfn.XLOOKUP(Table1[[#This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_xlfn.XLOOKUP(orders!C645,customers!$A$1:$A$1001,customers!$G$1:$G$1001,,0)</f>
        <v>United States</v>
      </c>
      <c r="I645" t="str">
        <f>_xlfn.XLOOKUP(D645,products!$A$1:$A$49,products!$B$1:$B$49,,0)</f>
        <v>Exc</v>
      </c>
      <c r="J645" t="str">
        <f>_xlfn.XLOOKUP(D645,products!$A$1:$A$49,products!$C$1:$C$49,,0)</f>
        <v>L</v>
      </c>
      <c r="K645" s="4">
        <f>_xlfn.XLOOKUP(orders!D645,products!$A$1:$A$49,products!$D$1:$D$49,,0)</f>
        <v>2.5</v>
      </c>
      <c r="L645" s="5">
        <f>_xlfn.XLOOKUP(D645,products!$A$1:$A$49,products!$E$1:$E$49,,0)</f>
        <v>34.154999999999994</v>
      </c>
      <c r="M645" s="5">
        <f>orders!L645*orders!E645</f>
        <v>102.46499999999997</v>
      </c>
      <c r="N645" t="str" cm="1">
        <f t="array" ref="N645">_xlfn.IFS(I645="Rob","Robusta",I645="Exc","Excelsa",I645="Ara","Arabica",I645="Lib","Liberica",I645="","")</f>
        <v>Excelsa</v>
      </c>
      <c r="O645" t="str" cm="1">
        <f t="array" ref="O645">_xlfn.IFS(J645="M","Medium",J645="L","Light",J645="D","Dark",J645="","")</f>
        <v>Light</v>
      </c>
      <c r="P645" t="str">
        <f>_xlfn.XLOOKUP(Table1[[#This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_xlfn.XLOOKUP(orders!C646,customers!$A$1:$A$1001,customers!$G$1:$G$1001,,0)</f>
        <v>United States</v>
      </c>
      <c r="I646" t="str">
        <f>_xlfn.XLOOKUP(D646,products!$A$1:$A$49,products!$B$1:$B$49,,0)</f>
        <v>Rob</v>
      </c>
      <c r="J646" t="str">
        <f>_xlfn.XLOOKUP(D646,products!$A$1:$A$49,products!$C$1:$C$49,,0)</f>
        <v>D</v>
      </c>
      <c r="K646" s="4">
        <f>_xlfn.XLOOKUP(orders!D646,products!$A$1:$A$49,products!$D$1:$D$49,,0)</f>
        <v>2.5</v>
      </c>
      <c r="L646" s="5">
        <f>_xlfn.XLOOKUP(D646,products!$A$1:$A$49,products!$E$1:$E$49,,0)</f>
        <v>20.584999999999997</v>
      </c>
      <c r="M646" s="5">
        <f>orders!L646*orders!E646</f>
        <v>41.169999999999995</v>
      </c>
      <c r="N646" t="str" cm="1">
        <f t="array" ref="N646">_xlfn.IFS(I646="Rob","Robusta",I646="Exc","Excelsa",I646="Ara","Arabica",I646="Lib","Liberica",I646="","")</f>
        <v>Robusta</v>
      </c>
      <c r="O646" t="str" cm="1">
        <f t="array" ref="O646">_xlfn.IFS(J646="M","Medium",J646="L","Light",J646="D","Dark",J646="","")</f>
        <v>Dark</v>
      </c>
      <c r="P646" t="str">
        <f>_xlfn.XLOOKUP(Table1[[#This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_xlfn.XLOOKUP(orders!C647,customers!$A$1:$A$1001,customers!$G$1:$G$1001,,0)</f>
        <v>United States</v>
      </c>
      <c r="I647" t="str">
        <f>_xlfn.XLOOKUP(D647,products!$A$1:$A$49,products!$B$1:$B$49,,0)</f>
        <v>Ara</v>
      </c>
      <c r="J647" t="str">
        <f>_xlfn.XLOOKUP(D647,products!$A$1:$A$49,products!$C$1:$C$49,,0)</f>
        <v>D</v>
      </c>
      <c r="K647" s="4">
        <f>_xlfn.XLOOKUP(orders!D647,products!$A$1:$A$49,products!$D$1:$D$49,,0)</f>
        <v>2.5</v>
      </c>
      <c r="L647" s="5">
        <f>_xlfn.XLOOKUP(D647,products!$A$1:$A$49,products!$E$1:$E$49,,0)</f>
        <v>22.884999999999998</v>
      </c>
      <c r="M647" s="5">
        <f>orders!L647*orders!E647</f>
        <v>68.655000000000001</v>
      </c>
      <c r="N647" t="str" cm="1">
        <f t="array" ref="N647">_xlfn.IFS(I647="Rob","Robusta",I647="Exc","Excelsa",I647="Ara","Arabica",I647="Lib","Liberica",I647="","")</f>
        <v>Arabica</v>
      </c>
      <c r="O647" t="str" cm="1">
        <f t="array" ref="O647">_xlfn.IFS(J647="M","Medium",J647="L","Light",J647="D","Dark",J647="","")</f>
        <v>Dark</v>
      </c>
      <c r="P647" t="str">
        <f>_xlfn.XLOOKUP(Table1[[#This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_xlfn.XLOOKUP(orders!C648,customers!$A$1:$A$1001,customers!$G$1:$G$1001,,0)</f>
        <v>United States</v>
      </c>
      <c r="I648" t="str">
        <f>_xlfn.XLOOKUP(D648,products!$A$1:$A$49,products!$B$1:$B$49,,0)</f>
        <v>Ara</v>
      </c>
      <c r="J648" t="str">
        <f>_xlfn.XLOOKUP(D648,products!$A$1:$A$49,products!$C$1:$C$49,,0)</f>
        <v>D</v>
      </c>
      <c r="K648" s="4">
        <f>_xlfn.XLOOKUP(orders!D648,products!$A$1:$A$49,products!$D$1:$D$49,,0)</f>
        <v>1</v>
      </c>
      <c r="L648" s="5">
        <f>_xlfn.XLOOKUP(D648,products!$A$1:$A$49,products!$E$1:$E$49,,0)</f>
        <v>9.9499999999999993</v>
      </c>
      <c r="M648" s="5">
        <f>orders!L648*orders!E648</f>
        <v>9.9499999999999993</v>
      </c>
      <c r="N648" t="str" cm="1">
        <f t="array" ref="N648">_xlfn.IFS(I648="Rob","Robusta",I648="Exc","Excelsa",I648="Ara","Arabica",I648="Lib","Liberica",I648="","")</f>
        <v>Arabica</v>
      </c>
      <c r="O648" t="str" cm="1">
        <f t="array" ref="O648">_xlfn.IFS(J648="M","Medium",J648="L","Light",J648="D","Dark",J648="","")</f>
        <v>Dark</v>
      </c>
      <c r="P648" t="str">
        <f>_xlfn.XLOOKUP(Table1[[#This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_xlfn.XLOOKUP(orders!C649,customers!$A$1:$A$1001,customers!$G$1:$G$1001,,0)</f>
        <v>United Kingdom</v>
      </c>
      <c r="I649" t="str">
        <f>_xlfn.XLOOKUP(D649,products!$A$1:$A$49,products!$B$1:$B$49,,0)</f>
        <v>Lib</v>
      </c>
      <c r="J649" t="str">
        <f>_xlfn.XLOOKUP(D649,products!$A$1:$A$49,products!$C$1:$C$49,,0)</f>
        <v>L</v>
      </c>
      <c r="K649" s="4">
        <f>_xlfn.XLOOKUP(orders!D649,products!$A$1:$A$49,products!$D$1:$D$49,,0)</f>
        <v>0.5</v>
      </c>
      <c r="L649" s="5">
        <f>_xlfn.XLOOKUP(D649,products!$A$1:$A$49,products!$E$1:$E$49,,0)</f>
        <v>9.51</v>
      </c>
      <c r="M649" s="5">
        <f>orders!L649*orders!E649</f>
        <v>28.53</v>
      </c>
      <c r="N649" t="str" cm="1">
        <f t="array" ref="N649">_xlfn.IFS(I649="Rob","Robusta",I649="Exc","Excelsa",I649="Ara","Arabica",I649="Lib","Liberica",I649="","")</f>
        <v>Liberica</v>
      </c>
      <c r="O649" t="str" cm="1">
        <f t="array" ref="O649">_xlfn.IFS(J649="M","Medium",J649="L","Light",J649="D","Dark",J649="","")</f>
        <v>Light</v>
      </c>
      <c r="P649" t="str">
        <f>_xlfn.XLOOKUP(Table1[[#This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_xlfn.XLOOKUP(orders!C650,customers!$A$1:$A$1001,customers!$G$1:$G$1001,,0)</f>
        <v>United States</v>
      </c>
      <c r="I650" t="str">
        <f>_xlfn.XLOOKUP(D650,products!$A$1:$A$49,products!$B$1:$B$49,,0)</f>
        <v>Rob</v>
      </c>
      <c r="J650" t="str">
        <f>_xlfn.XLOOKUP(D650,products!$A$1:$A$49,products!$C$1:$C$49,,0)</f>
        <v>D</v>
      </c>
      <c r="K650" s="4">
        <f>_xlfn.XLOOKUP(orders!D650,products!$A$1:$A$49,products!$D$1:$D$49,,0)</f>
        <v>0.2</v>
      </c>
      <c r="L650" s="5">
        <f>_xlfn.XLOOKUP(D650,products!$A$1:$A$49,products!$E$1:$E$49,,0)</f>
        <v>2.6849999999999996</v>
      </c>
      <c r="M650" s="5">
        <f>orders!L650*orders!E650</f>
        <v>16.11</v>
      </c>
      <c r="N650" t="str" cm="1">
        <f t="array" ref="N650">_xlfn.IFS(I650="Rob","Robusta",I650="Exc","Excelsa",I650="Ara","Arabica",I650="Lib","Liberica",I650="","")</f>
        <v>Robusta</v>
      </c>
      <c r="O650" t="str" cm="1">
        <f t="array" ref="O650">_xlfn.IFS(J650="M","Medium",J650="L","Light",J650="D","Dark",J650="","")</f>
        <v>Dark</v>
      </c>
      <c r="P650" t="str">
        <f>_xlfn.XLOOKUP(Table1[[#This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_xlfn.XLOOKUP(orders!C651,customers!$A$1:$A$1001,customers!$G$1:$G$1001,,0)</f>
        <v>United Kingdom</v>
      </c>
      <c r="I651" t="str">
        <f>_xlfn.XLOOKUP(D651,products!$A$1:$A$49,products!$B$1:$B$49,,0)</f>
        <v>Lib</v>
      </c>
      <c r="J651" t="str">
        <f>_xlfn.XLOOKUP(D651,products!$A$1:$A$49,products!$C$1:$C$49,,0)</f>
        <v>L</v>
      </c>
      <c r="K651" s="4">
        <f>_xlfn.XLOOKUP(orders!D651,products!$A$1:$A$49,products!$D$1:$D$49,,0)</f>
        <v>1</v>
      </c>
      <c r="L651" s="5">
        <f>_xlfn.XLOOKUP(D651,products!$A$1:$A$49,products!$E$1:$E$49,,0)</f>
        <v>15.85</v>
      </c>
      <c r="M651" s="5">
        <f>orders!L651*orders!E651</f>
        <v>95.1</v>
      </c>
      <c r="N651" t="str" cm="1">
        <f t="array" ref="N651">_xlfn.IFS(I651="Rob","Robusta",I651="Exc","Excelsa",I651="Ara","Arabica",I651="Lib","Liberica",I651="","")</f>
        <v>Liberica</v>
      </c>
      <c r="O651" t="str" cm="1">
        <f t="array" ref="O651">_xlfn.IFS(J651="M","Medium",J651="L","Light",J651="D","Dark",J651="","")</f>
        <v>Light</v>
      </c>
      <c r="P651" t="str">
        <f>_xlfn.XLOOKUP(Table1[[#This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_xlfn.XLOOKUP(orders!C652,customers!$A$1:$A$1001,customers!$G$1:$G$1001,,0)</f>
        <v>United States</v>
      </c>
      <c r="I652" t="str">
        <f>_xlfn.XLOOKUP(D652,products!$A$1:$A$49,products!$B$1:$B$49,,0)</f>
        <v>Rob</v>
      </c>
      <c r="J652" t="str">
        <f>_xlfn.XLOOKUP(D652,products!$A$1:$A$49,products!$C$1:$C$49,,0)</f>
        <v>D</v>
      </c>
      <c r="K652" s="4">
        <f>_xlfn.XLOOKUP(orders!D652,products!$A$1:$A$49,products!$D$1:$D$49,,0)</f>
        <v>0.5</v>
      </c>
      <c r="L652" s="5">
        <f>_xlfn.XLOOKUP(D652,products!$A$1:$A$49,products!$E$1:$E$49,,0)</f>
        <v>5.3699999999999992</v>
      </c>
      <c r="M652" s="5">
        <f>orders!L652*orders!E652</f>
        <v>5.3699999999999992</v>
      </c>
      <c r="N652" t="str" cm="1">
        <f t="array" ref="N652">_xlfn.IFS(I652="Rob","Robusta",I652="Exc","Excelsa",I652="Ara","Arabica",I652="Lib","Liberica",I652="","")</f>
        <v>Robusta</v>
      </c>
      <c r="O652" t="str" cm="1">
        <f t="array" ref="O652">_xlfn.IFS(J652="M","Medium",J652="L","Light",J652="D","Dark",J652="","")</f>
        <v>Dark</v>
      </c>
      <c r="P652" t="str">
        <f>_xlfn.XLOOKUP(Table1[[#This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_xlfn.XLOOKUP(orders!C653,customers!$A$1:$A$1001,customers!$G$1:$G$1001,,0)</f>
        <v>United States</v>
      </c>
      <c r="I653" t="str">
        <f>_xlfn.XLOOKUP(D653,products!$A$1:$A$49,products!$B$1:$B$49,,0)</f>
        <v>Rob</v>
      </c>
      <c r="J653" t="str">
        <f>_xlfn.XLOOKUP(D653,products!$A$1:$A$49,products!$C$1:$C$49,,0)</f>
        <v>L</v>
      </c>
      <c r="K653" s="4">
        <f>_xlfn.XLOOKUP(orders!D653,products!$A$1:$A$49,products!$D$1:$D$49,,0)</f>
        <v>1</v>
      </c>
      <c r="L653" s="5">
        <f>_xlfn.XLOOKUP(D653,products!$A$1:$A$49,products!$E$1:$E$49,,0)</f>
        <v>11.95</v>
      </c>
      <c r="M653" s="5">
        <f>orders!L653*orders!E653</f>
        <v>47.8</v>
      </c>
      <c r="N653" t="str" cm="1">
        <f t="array" ref="N653">_xlfn.IFS(I653="Rob","Robusta",I653="Exc","Excelsa",I653="Ara","Arabica",I653="Lib","Liberica",I653="","")</f>
        <v>Robusta</v>
      </c>
      <c r="O653" t="str" cm="1">
        <f t="array" ref="O653">_xlfn.IFS(J653="M","Medium",J653="L","Light",J653="D","Dark",J653="","")</f>
        <v>Light</v>
      </c>
      <c r="P653" t="str">
        <f>_xlfn.XLOOKUP(Table1[[#This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_xlfn.XLOOKUP(orders!C654,customers!$A$1:$A$1001,customers!$G$1:$G$1001,,0)</f>
        <v>Ireland</v>
      </c>
      <c r="I654" t="str">
        <f>_xlfn.XLOOKUP(D654,products!$A$1:$A$49,products!$B$1:$B$49,,0)</f>
        <v>Lib</v>
      </c>
      <c r="J654" t="str">
        <f>_xlfn.XLOOKUP(D654,products!$A$1:$A$49,products!$C$1:$C$49,,0)</f>
        <v>L</v>
      </c>
      <c r="K654" s="4">
        <f>_xlfn.XLOOKUP(orders!D654,products!$A$1:$A$49,products!$D$1:$D$49,,0)</f>
        <v>1</v>
      </c>
      <c r="L654" s="5">
        <f>_xlfn.XLOOKUP(D654,products!$A$1:$A$49,products!$E$1:$E$49,,0)</f>
        <v>15.85</v>
      </c>
      <c r="M654" s="5">
        <f>orders!L654*orders!E654</f>
        <v>63.4</v>
      </c>
      <c r="N654" t="str" cm="1">
        <f t="array" ref="N654">_xlfn.IFS(I654="Rob","Robusta",I654="Exc","Excelsa",I654="Ara","Arabica",I654="Lib","Liberica",I654="","")</f>
        <v>Liberica</v>
      </c>
      <c r="O654" t="str" cm="1">
        <f t="array" ref="O654">_xlfn.IFS(J654="M","Medium",J654="L","Light",J654="D","Dark",J654="","")</f>
        <v>Light</v>
      </c>
      <c r="P654" t="str">
        <f>_xlfn.XLOOKUP(Table1[[#This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_xlfn.XLOOKUP(orders!C655,customers!$A$1:$A$1001,customers!$G$1:$G$1001,,0)</f>
        <v>United States</v>
      </c>
      <c r="I655" t="str">
        <f>_xlfn.XLOOKUP(D655,products!$A$1:$A$49,products!$B$1:$B$49,,0)</f>
        <v>Ara</v>
      </c>
      <c r="J655" t="str">
        <f>_xlfn.XLOOKUP(D655,products!$A$1:$A$49,products!$C$1:$C$49,,0)</f>
        <v>M</v>
      </c>
      <c r="K655" s="4">
        <f>_xlfn.XLOOKUP(orders!D655,products!$A$1:$A$49,products!$D$1:$D$49,,0)</f>
        <v>2.5</v>
      </c>
      <c r="L655" s="5">
        <f>_xlfn.XLOOKUP(D655,products!$A$1:$A$49,products!$E$1:$E$49,,0)</f>
        <v>25.874999999999996</v>
      </c>
      <c r="M655" s="5">
        <f>orders!L655*orders!E655</f>
        <v>103.49999999999999</v>
      </c>
      <c r="N655" t="str" cm="1">
        <f t="array" ref="N655">_xlfn.IFS(I655="Rob","Robusta",I655="Exc","Excelsa",I655="Ara","Arabica",I655="Lib","Liberica",I655="","")</f>
        <v>Arabica</v>
      </c>
      <c r="O655" t="str" cm="1">
        <f t="array" ref="O655">_xlfn.IFS(J655="M","Medium",J655="L","Light",J655="D","Dark",J655="","")</f>
        <v>Medium</v>
      </c>
      <c r="P655" t="str">
        <f>_xlfn.XLOOKUP(Table1[[#This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_xlfn.XLOOKUP(orders!C656,customers!$A$1:$A$1001,customers!$G$1:$G$1001,,0)</f>
        <v>United States</v>
      </c>
      <c r="I656" t="str">
        <f>_xlfn.XLOOKUP(D656,products!$A$1:$A$49,products!$B$1:$B$49,,0)</f>
        <v>Ara</v>
      </c>
      <c r="J656" t="str">
        <f>_xlfn.XLOOKUP(D656,products!$A$1:$A$49,products!$C$1:$C$49,,0)</f>
        <v>D</v>
      </c>
      <c r="K656" s="4">
        <f>_xlfn.XLOOKUP(orders!D656,products!$A$1:$A$49,products!$D$1:$D$49,,0)</f>
        <v>2.5</v>
      </c>
      <c r="L656" s="5">
        <f>_xlfn.XLOOKUP(D656,products!$A$1:$A$49,products!$E$1:$E$49,,0)</f>
        <v>22.884999999999998</v>
      </c>
      <c r="M656" s="5">
        <f>orders!L656*orders!E656</f>
        <v>68.655000000000001</v>
      </c>
      <c r="N656" t="str" cm="1">
        <f t="array" ref="N656">_xlfn.IFS(I656="Rob","Robusta",I656="Exc","Excelsa",I656="Ara","Arabica",I656="Lib","Liberica",I656="","")</f>
        <v>Arabica</v>
      </c>
      <c r="O656" t="str" cm="1">
        <f t="array" ref="O656">_xlfn.IFS(J656="M","Medium",J656="L","Light",J656="D","Dark",J656="","")</f>
        <v>Dark</v>
      </c>
      <c r="P656" t="str">
        <f>_xlfn.XLOOKUP(Table1[[#This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_xlfn.XLOOKUP(orders!C657,customers!$A$1:$A$1001,customers!$G$1:$G$1001,,0)</f>
        <v>United States</v>
      </c>
      <c r="I657" t="str">
        <f>_xlfn.XLOOKUP(D657,products!$A$1:$A$49,products!$B$1:$B$49,,0)</f>
        <v>Rob</v>
      </c>
      <c r="J657" t="str">
        <f>_xlfn.XLOOKUP(D657,products!$A$1:$A$49,products!$C$1:$C$49,,0)</f>
        <v>M</v>
      </c>
      <c r="K657" s="4">
        <f>_xlfn.XLOOKUP(orders!D657,products!$A$1:$A$49,products!$D$1:$D$49,,0)</f>
        <v>2.5</v>
      </c>
      <c r="L657" s="5">
        <f>_xlfn.XLOOKUP(D657,products!$A$1:$A$49,products!$E$1:$E$49,,0)</f>
        <v>22.884999999999998</v>
      </c>
      <c r="M657" s="5">
        <f>orders!L657*orders!E657</f>
        <v>45.769999999999996</v>
      </c>
      <c r="N657" t="str" cm="1">
        <f t="array" ref="N657">_xlfn.IFS(I657="Rob","Robusta",I657="Exc","Excelsa",I657="Ara","Arabica",I657="Lib","Liberica",I657="","")</f>
        <v>Robusta</v>
      </c>
      <c r="O657" t="str" cm="1">
        <f t="array" ref="O657">_xlfn.IFS(J657="M","Medium",J657="L","Light",J657="D","Dark",J657="","")</f>
        <v>Medium</v>
      </c>
      <c r="P657" t="str">
        <f>_xlfn.XLOOKUP(Table1[[#This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_xlfn.XLOOKUP(orders!C658,customers!$A$1:$A$1001,customers!$G$1:$G$1001,,0)</f>
        <v>United States</v>
      </c>
      <c r="I658" t="str">
        <f>_xlfn.XLOOKUP(D658,products!$A$1:$A$49,products!$B$1:$B$49,,0)</f>
        <v>Lib</v>
      </c>
      <c r="J658" t="str">
        <f>_xlfn.XLOOKUP(D658,products!$A$1:$A$49,products!$C$1:$C$49,,0)</f>
        <v>D</v>
      </c>
      <c r="K658" s="4">
        <f>_xlfn.XLOOKUP(orders!D658,products!$A$1:$A$49,products!$D$1:$D$49,,0)</f>
        <v>1</v>
      </c>
      <c r="L658" s="5">
        <f>_xlfn.XLOOKUP(D658,products!$A$1:$A$49,products!$E$1:$E$49,,0)</f>
        <v>12.95</v>
      </c>
      <c r="M658" s="5">
        <f>orders!L658*orders!E658</f>
        <v>51.8</v>
      </c>
      <c r="N658" t="str" cm="1">
        <f t="array" ref="N658">_xlfn.IFS(I658="Rob","Robusta",I658="Exc","Excelsa",I658="Ara","Arabica",I658="Lib","Liberica",I658="","")</f>
        <v>Liberica</v>
      </c>
      <c r="O658" t="str" cm="1">
        <f t="array" ref="O658">_xlfn.IFS(J658="M","Medium",J658="L","Light",J658="D","Dark",J658="","")</f>
        <v>Dark</v>
      </c>
      <c r="P658" t="str">
        <f>_xlfn.XLOOKUP(Table1[[#This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_xlfn.XLOOKUP(orders!C659,customers!$A$1:$A$1001,customers!$G$1:$G$1001,,0)</f>
        <v>United States</v>
      </c>
      <c r="I659" t="str">
        <f>_xlfn.XLOOKUP(D659,products!$A$1:$A$49,products!$B$1:$B$49,,0)</f>
        <v>Ara</v>
      </c>
      <c r="J659" t="str">
        <f>_xlfn.XLOOKUP(D659,products!$A$1:$A$49,products!$C$1:$C$49,,0)</f>
        <v>M</v>
      </c>
      <c r="K659" s="4">
        <f>_xlfn.XLOOKUP(orders!D659,products!$A$1:$A$49,products!$D$1:$D$49,,0)</f>
        <v>0.5</v>
      </c>
      <c r="L659" s="5">
        <f>_xlfn.XLOOKUP(D659,products!$A$1:$A$49,products!$E$1:$E$49,,0)</f>
        <v>6.75</v>
      </c>
      <c r="M659" s="5">
        <f>orders!L659*orders!E659</f>
        <v>13.5</v>
      </c>
      <c r="N659" t="str" cm="1">
        <f t="array" ref="N659">_xlfn.IFS(I659="Rob","Robusta",I659="Exc","Excelsa",I659="Ara","Arabica",I659="Lib","Liberica",I659="","")</f>
        <v>Arabica</v>
      </c>
      <c r="O659" t="str" cm="1">
        <f t="array" ref="O659">_xlfn.IFS(J659="M","Medium",J659="L","Light",J659="D","Dark",J659="","")</f>
        <v>Medium</v>
      </c>
      <c r="P659" t="str">
        <f>_xlfn.XLOOKUP(Table1[[#This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_xlfn.XLOOKUP(orders!C660,customers!$A$1:$A$1001,customers!$G$1:$G$1001,,0)</f>
        <v>United States</v>
      </c>
      <c r="I660" t="str">
        <f>_xlfn.XLOOKUP(D660,products!$A$1:$A$49,products!$B$1:$B$49,,0)</f>
        <v>Exc</v>
      </c>
      <c r="J660" t="str">
        <f>_xlfn.XLOOKUP(D660,products!$A$1:$A$49,products!$C$1:$C$49,,0)</f>
        <v>M</v>
      </c>
      <c r="K660" s="4">
        <f>_xlfn.XLOOKUP(orders!D660,products!$A$1:$A$49,products!$D$1:$D$49,,0)</f>
        <v>0.5</v>
      </c>
      <c r="L660" s="5">
        <f>_xlfn.XLOOKUP(D660,products!$A$1:$A$49,products!$E$1:$E$49,,0)</f>
        <v>8.25</v>
      </c>
      <c r="M660" s="5">
        <f>orders!L660*orders!E660</f>
        <v>24.75</v>
      </c>
      <c r="N660" t="str" cm="1">
        <f t="array" ref="N660">_xlfn.IFS(I660="Rob","Robusta",I660="Exc","Excelsa",I660="Ara","Arabica",I660="Lib","Liberica",I660="","")</f>
        <v>Excelsa</v>
      </c>
      <c r="O660" t="str" cm="1">
        <f t="array" ref="O660">_xlfn.IFS(J660="M","Medium",J660="L","Light",J660="D","Dark",J660="","")</f>
        <v>Medium</v>
      </c>
      <c r="P660" t="str">
        <f>_xlfn.XLOOKUP(Table1[[#This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_xlfn.XLOOKUP(orders!C661,customers!$A$1:$A$1001,customers!$G$1:$G$1001,,0)</f>
        <v>Ireland</v>
      </c>
      <c r="I661" t="str">
        <f>_xlfn.XLOOKUP(D661,products!$A$1:$A$49,products!$B$1:$B$49,,0)</f>
        <v>Ara</v>
      </c>
      <c r="J661" t="str">
        <f>_xlfn.XLOOKUP(D661,products!$A$1:$A$49,products!$C$1:$C$49,,0)</f>
        <v>D</v>
      </c>
      <c r="K661" s="4">
        <f>_xlfn.XLOOKUP(orders!D661,products!$A$1:$A$49,products!$D$1:$D$49,,0)</f>
        <v>2.5</v>
      </c>
      <c r="L661" s="5">
        <f>_xlfn.XLOOKUP(D661,products!$A$1:$A$49,products!$E$1:$E$49,,0)</f>
        <v>22.884999999999998</v>
      </c>
      <c r="M661" s="5">
        <f>orders!L661*orders!E661</f>
        <v>45.769999999999996</v>
      </c>
      <c r="N661" t="str" cm="1">
        <f t="array" ref="N661">_xlfn.IFS(I661="Rob","Robusta",I661="Exc","Excelsa",I661="Ara","Arabica",I661="Lib","Liberica",I661="","")</f>
        <v>Arabica</v>
      </c>
      <c r="O661" t="str" cm="1">
        <f t="array" ref="O661">_xlfn.IFS(J661="M","Medium",J661="L","Light",J661="D","Dark",J661="","")</f>
        <v>Dark</v>
      </c>
      <c r="P661" t="str">
        <f>_xlfn.XLOOKUP(Table1[[#This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_xlfn.XLOOKUP(orders!C662,customers!$A$1:$A$1001,customers!$G$1:$G$1001,,0)</f>
        <v>United States</v>
      </c>
      <c r="I662" t="str">
        <f>_xlfn.XLOOKUP(D662,products!$A$1:$A$49,products!$B$1:$B$49,,0)</f>
        <v>Exc</v>
      </c>
      <c r="J662" t="str">
        <f>_xlfn.XLOOKUP(D662,products!$A$1:$A$49,products!$C$1:$C$49,,0)</f>
        <v>L</v>
      </c>
      <c r="K662" s="4">
        <f>_xlfn.XLOOKUP(orders!D662,products!$A$1:$A$49,products!$D$1:$D$49,,0)</f>
        <v>0.5</v>
      </c>
      <c r="L662" s="5">
        <f>_xlfn.XLOOKUP(D662,products!$A$1:$A$49,products!$E$1:$E$49,,0)</f>
        <v>8.91</v>
      </c>
      <c r="M662" s="5">
        <f>orders!L662*orders!E662</f>
        <v>53.46</v>
      </c>
      <c r="N662" t="str" cm="1">
        <f t="array" ref="N662">_xlfn.IFS(I662="Rob","Robusta",I662="Exc","Excelsa",I662="Ara","Arabica",I662="Lib","Liberica",I662="","")</f>
        <v>Excelsa</v>
      </c>
      <c r="O662" t="str" cm="1">
        <f t="array" ref="O662">_xlfn.IFS(J662="M","Medium",J662="L","Light",J662="D","Dark",J662="","")</f>
        <v>Light</v>
      </c>
      <c r="P662" t="str">
        <f>_xlfn.XLOOKUP(Table1[[#This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_xlfn.XLOOKUP(orders!C663,customers!$A$1:$A$1001,customers!$G$1:$G$1001,,0)</f>
        <v>United States</v>
      </c>
      <c r="I663" t="str">
        <f>_xlfn.XLOOKUP(D663,products!$A$1:$A$49,products!$B$1:$B$49,,0)</f>
        <v>Ara</v>
      </c>
      <c r="J663" t="str">
        <f>_xlfn.XLOOKUP(D663,products!$A$1:$A$49,products!$C$1:$C$49,,0)</f>
        <v>M</v>
      </c>
      <c r="K663" s="4">
        <f>_xlfn.XLOOKUP(orders!D663,products!$A$1:$A$49,products!$D$1:$D$49,,0)</f>
        <v>0.2</v>
      </c>
      <c r="L663" s="5">
        <f>_xlfn.XLOOKUP(D663,products!$A$1:$A$49,products!$E$1:$E$49,,0)</f>
        <v>3.375</v>
      </c>
      <c r="M663" s="5">
        <f>orders!L663*orders!E663</f>
        <v>20.25</v>
      </c>
      <c r="N663" t="str" cm="1">
        <f t="array" ref="N663">_xlfn.IFS(I663="Rob","Robusta",I663="Exc","Excelsa",I663="Ara","Arabica",I663="Lib","Liberica",I663="","")</f>
        <v>Arabica</v>
      </c>
      <c r="O663" t="str" cm="1">
        <f t="array" ref="O663">_xlfn.IFS(J663="M","Medium",J663="L","Light",J663="D","Dark",J663="","")</f>
        <v>Medium</v>
      </c>
      <c r="P663" t="str">
        <f>_xlfn.XLOOKUP(Table1[[#This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_xlfn.XLOOKUP(orders!C664,customers!$A$1:$A$1001,customers!$G$1:$G$1001,,0)</f>
        <v>United States</v>
      </c>
      <c r="I664" t="str">
        <f>_xlfn.XLOOKUP(D664,products!$A$1:$A$49,products!$B$1:$B$49,,0)</f>
        <v>Lib</v>
      </c>
      <c r="J664" t="str">
        <f>_xlfn.XLOOKUP(D664,products!$A$1:$A$49,products!$C$1:$C$49,,0)</f>
        <v>D</v>
      </c>
      <c r="K664" s="4">
        <f>_xlfn.XLOOKUP(orders!D664,products!$A$1:$A$49,products!$D$1:$D$49,,0)</f>
        <v>2.5</v>
      </c>
      <c r="L664" s="5">
        <f>_xlfn.XLOOKUP(D664,products!$A$1:$A$49,products!$E$1:$E$49,,0)</f>
        <v>29.784999999999997</v>
      </c>
      <c r="M664" s="5">
        <f>orders!L664*orders!E664</f>
        <v>148.92499999999998</v>
      </c>
      <c r="N664" t="str" cm="1">
        <f t="array" ref="N664">_xlfn.IFS(I664="Rob","Robusta",I664="Exc","Excelsa",I664="Ara","Arabica",I664="Lib","Liberica",I664="","")</f>
        <v>Liberica</v>
      </c>
      <c r="O664" t="str" cm="1">
        <f t="array" ref="O664">_xlfn.IFS(J664="M","Medium",J664="L","Light",J664="D","Dark",J664="","")</f>
        <v>Dark</v>
      </c>
      <c r="P664" t="str">
        <f>_xlfn.XLOOKUP(Table1[[#This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_xlfn.XLOOKUP(orders!C665,customers!$A$1:$A$1001,customers!$G$1:$G$1001,,0)</f>
        <v>United States</v>
      </c>
      <c r="I665" t="str">
        <f>_xlfn.XLOOKUP(D665,products!$A$1:$A$49,products!$B$1:$B$49,,0)</f>
        <v>Ara</v>
      </c>
      <c r="J665" t="str">
        <f>_xlfn.XLOOKUP(D665,products!$A$1:$A$49,products!$C$1:$C$49,,0)</f>
        <v>M</v>
      </c>
      <c r="K665" s="4">
        <f>_xlfn.XLOOKUP(orders!D665,products!$A$1:$A$49,products!$D$1:$D$49,,0)</f>
        <v>1</v>
      </c>
      <c r="L665" s="5">
        <f>_xlfn.XLOOKUP(D665,products!$A$1:$A$49,products!$E$1:$E$49,,0)</f>
        <v>11.25</v>
      </c>
      <c r="M665" s="5">
        <f>orders!L665*orders!E665</f>
        <v>67.5</v>
      </c>
      <c r="N665" t="str" cm="1">
        <f t="array" ref="N665">_xlfn.IFS(I665="Rob","Robusta",I665="Exc","Excelsa",I665="Ara","Arabica",I665="Lib","Liberica",I665="","")</f>
        <v>Arabica</v>
      </c>
      <c r="O665" t="str" cm="1">
        <f t="array" ref="O665">_xlfn.IFS(J665="M","Medium",J665="L","Light",J665="D","Dark",J665="","")</f>
        <v>Medium</v>
      </c>
      <c r="P665" t="str">
        <f>_xlfn.XLOOKUP(Table1[[#This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_xlfn.XLOOKUP(orders!C666,customers!$A$1:$A$1001,customers!$G$1:$G$1001,,0)</f>
        <v>United States</v>
      </c>
      <c r="I666" t="str">
        <f>_xlfn.XLOOKUP(D666,products!$A$1:$A$49,products!$B$1:$B$49,,0)</f>
        <v>Exc</v>
      </c>
      <c r="J666" t="str">
        <f>_xlfn.XLOOKUP(D666,products!$A$1:$A$49,products!$C$1:$C$49,,0)</f>
        <v>D</v>
      </c>
      <c r="K666" s="4">
        <f>_xlfn.XLOOKUP(orders!D666,products!$A$1:$A$49,products!$D$1:$D$49,,0)</f>
        <v>1</v>
      </c>
      <c r="L666" s="5">
        <f>_xlfn.XLOOKUP(D666,products!$A$1:$A$49,products!$E$1:$E$49,,0)</f>
        <v>12.15</v>
      </c>
      <c r="M666" s="5">
        <f>orders!L666*orders!E666</f>
        <v>72.900000000000006</v>
      </c>
      <c r="N666" t="str" cm="1">
        <f t="array" ref="N666">_xlfn.IFS(I666="Rob","Robusta",I666="Exc","Excelsa",I666="Ara","Arabica",I666="Lib","Liberica",I666="","")</f>
        <v>Excelsa</v>
      </c>
      <c r="O666" t="str" cm="1">
        <f t="array" ref="O666">_xlfn.IFS(J666="M","Medium",J666="L","Light",J666="D","Dark",J666="","")</f>
        <v>Dark</v>
      </c>
      <c r="P666" t="str">
        <f>_xlfn.XLOOKUP(Table1[[#This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_xlfn.XLOOKUP(orders!C667,customers!$A$1:$A$1001,customers!$G$1:$G$1001,,0)</f>
        <v>United States</v>
      </c>
      <c r="I667" t="str">
        <f>_xlfn.XLOOKUP(D667,products!$A$1:$A$49,products!$B$1:$B$49,,0)</f>
        <v>Lib</v>
      </c>
      <c r="J667" t="str">
        <f>_xlfn.XLOOKUP(D667,products!$A$1:$A$49,products!$C$1:$C$49,,0)</f>
        <v>D</v>
      </c>
      <c r="K667" s="4">
        <f>_xlfn.XLOOKUP(orders!D667,products!$A$1:$A$49,products!$D$1:$D$49,,0)</f>
        <v>0.2</v>
      </c>
      <c r="L667" s="5">
        <f>_xlfn.XLOOKUP(D667,products!$A$1:$A$49,products!$E$1:$E$49,,0)</f>
        <v>3.8849999999999998</v>
      </c>
      <c r="M667" s="5">
        <f>orders!L667*orders!E667</f>
        <v>7.77</v>
      </c>
      <c r="N667" t="str" cm="1">
        <f t="array" ref="N667">_xlfn.IFS(I667="Rob","Robusta",I667="Exc","Excelsa",I667="Ara","Arabica",I667="Lib","Liberica",I667="","")</f>
        <v>Liberica</v>
      </c>
      <c r="O667" t="str" cm="1">
        <f t="array" ref="O667">_xlfn.IFS(J667="M","Medium",J667="L","Light",J667="D","Dark",J667="","")</f>
        <v>Dark</v>
      </c>
      <c r="P667" t="str">
        <f>_xlfn.XLOOKUP(Table1[[#This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_xlfn.XLOOKUP(orders!C668,customers!$A$1:$A$1001,customers!$G$1:$G$1001,,0)</f>
        <v>United States</v>
      </c>
      <c r="I668" t="str">
        <f>_xlfn.XLOOKUP(D668,products!$A$1:$A$49,products!$B$1:$B$49,,0)</f>
        <v>Ara</v>
      </c>
      <c r="J668" t="str">
        <f>_xlfn.XLOOKUP(D668,products!$A$1:$A$49,products!$C$1:$C$49,,0)</f>
        <v>D</v>
      </c>
      <c r="K668" s="4">
        <f>_xlfn.XLOOKUP(orders!D668,products!$A$1:$A$49,products!$D$1:$D$49,,0)</f>
        <v>2.5</v>
      </c>
      <c r="L668" s="5">
        <f>_xlfn.XLOOKUP(D668,products!$A$1:$A$49,products!$E$1:$E$49,,0)</f>
        <v>22.884999999999998</v>
      </c>
      <c r="M668" s="5">
        <f>orders!L668*orders!E668</f>
        <v>91.539999999999992</v>
      </c>
      <c r="N668" t="str" cm="1">
        <f t="array" ref="N668">_xlfn.IFS(I668="Rob","Robusta",I668="Exc","Excelsa",I668="Ara","Arabica",I668="Lib","Liberica",I668="","")</f>
        <v>Arabica</v>
      </c>
      <c r="O668" t="str" cm="1">
        <f t="array" ref="O668">_xlfn.IFS(J668="M","Medium",J668="L","Light",J668="D","Dark",J668="","")</f>
        <v>Dark</v>
      </c>
      <c r="P668" t="str">
        <f>_xlfn.XLOOKUP(Table1[[#This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_xlfn.XLOOKUP(orders!C669,customers!$A$1:$A$1001,customers!$G$1:$G$1001,,0)</f>
        <v>Ireland</v>
      </c>
      <c r="I669" t="str">
        <f>_xlfn.XLOOKUP(D669,products!$A$1:$A$49,products!$B$1:$B$49,,0)</f>
        <v>Ara</v>
      </c>
      <c r="J669" t="str">
        <f>_xlfn.XLOOKUP(D669,products!$A$1:$A$49,products!$C$1:$C$49,,0)</f>
        <v>D</v>
      </c>
      <c r="K669" s="4">
        <f>_xlfn.XLOOKUP(orders!D669,products!$A$1:$A$49,products!$D$1:$D$49,,0)</f>
        <v>1</v>
      </c>
      <c r="L669" s="5">
        <f>_xlfn.XLOOKUP(D669,products!$A$1:$A$49,products!$E$1:$E$49,,0)</f>
        <v>9.9499999999999993</v>
      </c>
      <c r="M669" s="5">
        <f>orders!L669*orders!E669</f>
        <v>59.699999999999996</v>
      </c>
      <c r="N669" t="str" cm="1">
        <f t="array" ref="N669">_xlfn.IFS(I669="Rob","Robusta",I669="Exc","Excelsa",I669="Ara","Arabica",I669="Lib","Liberica",I669="","")</f>
        <v>Arabica</v>
      </c>
      <c r="O669" t="str" cm="1">
        <f t="array" ref="O669">_xlfn.IFS(J669="M","Medium",J669="L","Light",J669="D","Dark",J669="","")</f>
        <v>Dark</v>
      </c>
      <c r="P669" t="str">
        <f>_xlfn.XLOOKUP(Table1[[#This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_xlfn.XLOOKUP(orders!C670,customers!$A$1:$A$1001,customers!$G$1:$G$1001,,0)</f>
        <v>United States</v>
      </c>
      <c r="I670" t="str">
        <f>_xlfn.XLOOKUP(D670,products!$A$1:$A$49,products!$B$1:$B$49,,0)</f>
        <v>Rob</v>
      </c>
      <c r="J670" t="str">
        <f>_xlfn.XLOOKUP(D670,products!$A$1:$A$49,products!$C$1:$C$49,,0)</f>
        <v>L</v>
      </c>
      <c r="K670" s="4">
        <f>_xlfn.XLOOKUP(orders!D670,products!$A$1:$A$49,products!$D$1:$D$49,,0)</f>
        <v>2.5</v>
      </c>
      <c r="L670" s="5">
        <f>_xlfn.XLOOKUP(D670,products!$A$1:$A$49,products!$E$1:$E$49,,0)</f>
        <v>27.484999999999996</v>
      </c>
      <c r="M670" s="5">
        <f>orders!L670*orders!E670</f>
        <v>137.42499999999998</v>
      </c>
      <c r="N670" t="str" cm="1">
        <f t="array" ref="N670">_xlfn.IFS(I670="Rob","Robusta",I670="Exc","Excelsa",I670="Ara","Arabica",I670="Lib","Liberica",I670="","")</f>
        <v>Robusta</v>
      </c>
      <c r="O670" t="str" cm="1">
        <f t="array" ref="O670">_xlfn.IFS(J670="M","Medium",J670="L","Light",J670="D","Dark",J670="","")</f>
        <v>Light</v>
      </c>
      <c r="P670" t="str">
        <f>_xlfn.XLOOKUP(Table1[[#This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_xlfn.XLOOKUP(orders!C671,customers!$A$1:$A$1001,customers!$G$1:$G$1001,,0)</f>
        <v>United States</v>
      </c>
      <c r="I671" t="str">
        <f>_xlfn.XLOOKUP(D671,products!$A$1:$A$49,products!$B$1:$B$49,,0)</f>
        <v>Lib</v>
      </c>
      <c r="J671" t="str">
        <f>_xlfn.XLOOKUP(D671,products!$A$1:$A$49,products!$C$1:$C$49,,0)</f>
        <v>M</v>
      </c>
      <c r="K671" s="4">
        <f>_xlfn.XLOOKUP(orders!D671,products!$A$1:$A$49,products!$D$1:$D$49,,0)</f>
        <v>2.5</v>
      </c>
      <c r="L671" s="5">
        <f>_xlfn.XLOOKUP(D671,products!$A$1:$A$49,products!$E$1:$E$49,,0)</f>
        <v>33.464999999999996</v>
      </c>
      <c r="M671" s="5">
        <f>orders!L671*orders!E671</f>
        <v>66.929999999999993</v>
      </c>
      <c r="N671" t="str" cm="1">
        <f t="array" ref="N671">_xlfn.IFS(I671="Rob","Robusta",I671="Exc","Excelsa",I671="Ara","Arabica",I671="Lib","Liberica",I671="","")</f>
        <v>Liberica</v>
      </c>
      <c r="O671" t="str" cm="1">
        <f t="array" ref="O671">_xlfn.IFS(J671="M","Medium",J671="L","Light",J671="D","Dark",J671="","")</f>
        <v>Medium</v>
      </c>
      <c r="P671" t="str">
        <f>_xlfn.XLOOKUP(Table1[[#This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_xlfn.XLOOKUP(orders!C672,customers!$A$1:$A$1001,customers!$G$1:$G$1001,,0)</f>
        <v>United States</v>
      </c>
      <c r="I672" t="str">
        <f>_xlfn.XLOOKUP(D672,products!$A$1:$A$49,products!$B$1:$B$49,,0)</f>
        <v>Lib</v>
      </c>
      <c r="J672" t="str">
        <f>_xlfn.XLOOKUP(D672,products!$A$1:$A$49,products!$C$1:$C$49,,0)</f>
        <v>M</v>
      </c>
      <c r="K672" s="4">
        <f>_xlfn.XLOOKUP(orders!D672,products!$A$1:$A$49,products!$D$1:$D$49,,0)</f>
        <v>0.2</v>
      </c>
      <c r="L672" s="5">
        <f>_xlfn.XLOOKUP(D672,products!$A$1:$A$49,products!$E$1:$E$49,,0)</f>
        <v>4.3650000000000002</v>
      </c>
      <c r="M672" s="5">
        <f>orders!L672*orders!E672</f>
        <v>13.095000000000001</v>
      </c>
      <c r="N672" t="str" cm="1">
        <f t="array" ref="N672">_xlfn.IFS(I672="Rob","Robusta",I672="Exc","Excelsa",I672="Ara","Arabica",I672="Lib","Liberica",I672="","")</f>
        <v>Liberica</v>
      </c>
      <c r="O672" t="str" cm="1">
        <f t="array" ref="O672">_xlfn.IFS(J672="M","Medium",J672="L","Light",J672="D","Dark",J672="","")</f>
        <v>Medium</v>
      </c>
      <c r="P672" t="str">
        <f>_xlfn.XLOOKUP(Table1[[#This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_xlfn.XLOOKUP(orders!C673,customers!$A$1:$A$1001,customers!$G$1:$G$1001,,0)</f>
        <v>United States</v>
      </c>
      <c r="I673" t="str">
        <f>_xlfn.XLOOKUP(D673,products!$A$1:$A$49,products!$B$1:$B$49,,0)</f>
        <v>Rob</v>
      </c>
      <c r="J673" t="str">
        <f>_xlfn.XLOOKUP(D673,products!$A$1:$A$49,products!$C$1:$C$49,,0)</f>
        <v>L</v>
      </c>
      <c r="K673" s="4">
        <f>_xlfn.XLOOKUP(orders!D673,products!$A$1:$A$49,products!$D$1:$D$49,,0)</f>
        <v>1</v>
      </c>
      <c r="L673" s="5">
        <f>_xlfn.XLOOKUP(D673,products!$A$1:$A$49,products!$E$1:$E$49,,0)</f>
        <v>11.95</v>
      </c>
      <c r="M673" s="5">
        <f>orders!L673*orders!E673</f>
        <v>59.75</v>
      </c>
      <c r="N673" t="str" cm="1">
        <f t="array" ref="N673">_xlfn.IFS(I673="Rob","Robusta",I673="Exc","Excelsa",I673="Ara","Arabica",I673="Lib","Liberica",I673="","")</f>
        <v>Robusta</v>
      </c>
      <c r="O673" t="str" cm="1">
        <f t="array" ref="O673">_xlfn.IFS(J673="M","Medium",J673="L","Light",J673="D","Dark",J673="","")</f>
        <v>Light</v>
      </c>
      <c r="P673" t="str">
        <f>_xlfn.XLOOKUP(Table1[[#This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_xlfn.XLOOKUP(orders!C674,customers!$A$1:$A$1001,customers!$G$1:$G$1001,,0)</f>
        <v>United States</v>
      </c>
      <c r="I674" t="str">
        <f>_xlfn.XLOOKUP(D674,products!$A$1:$A$49,products!$B$1:$B$49,,0)</f>
        <v>Lib</v>
      </c>
      <c r="J674" t="str">
        <f>_xlfn.XLOOKUP(D674,products!$A$1:$A$49,products!$C$1:$C$49,,0)</f>
        <v>M</v>
      </c>
      <c r="K674" s="4">
        <f>_xlfn.XLOOKUP(orders!D674,products!$A$1:$A$49,products!$D$1:$D$49,,0)</f>
        <v>0.5</v>
      </c>
      <c r="L674" s="5">
        <f>_xlfn.XLOOKUP(D674,products!$A$1:$A$49,products!$E$1:$E$49,,0)</f>
        <v>8.73</v>
      </c>
      <c r="M674" s="5">
        <f>orders!L674*orders!E674</f>
        <v>43.650000000000006</v>
      </c>
      <c r="N674" t="str" cm="1">
        <f t="array" ref="N674">_xlfn.IFS(I674="Rob","Robusta",I674="Exc","Excelsa",I674="Ara","Arabica",I674="Lib","Liberica",I674="","")</f>
        <v>Liberica</v>
      </c>
      <c r="O674" t="str" cm="1">
        <f t="array" ref="O674">_xlfn.IFS(J674="M","Medium",J674="L","Light",J674="D","Dark",J674="","")</f>
        <v>Medium</v>
      </c>
      <c r="P674" t="str">
        <f>_xlfn.XLOOKUP(Table1[[#This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_xlfn.XLOOKUP(orders!C675,customers!$A$1:$A$1001,customers!$G$1:$G$1001,,0)</f>
        <v>United States</v>
      </c>
      <c r="I675" t="str">
        <f>_xlfn.XLOOKUP(D675,products!$A$1:$A$49,products!$B$1:$B$49,,0)</f>
        <v>Exc</v>
      </c>
      <c r="J675" t="str">
        <f>_xlfn.XLOOKUP(D675,products!$A$1:$A$49,products!$C$1:$C$49,,0)</f>
        <v>M</v>
      </c>
      <c r="K675" s="4">
        <f>_xlfn.XLOOKUP(orders!D675,products!$A$1:$A$49,products!$D$1:$D$49,,0)</f>
        <v>1</v>
      </c>
      <c r="L675" s="5">
        <f>_xlfn.XLOOKUP(D675,products!$A$1:$A$49,products!$E$1:$E$49,,0)</f>
        <v>13.75</v>
      </c>
      <c r="M675" s="5">
        <f>orders!L675*orders!E675</f>
        <v>82.5</v>
      </c>
      <c r="N675" t="str" cm="1">
        <f t="array" ref="N675">_xlfn.IFS(I675="Rob","Robusta",I675="Exc","Excelsa",I675="Ara","Arabica",I675="Lib","Liberica",I675="","")</f>
        <v>Excelsa</v>
      </c>
      <c r="O675" t="str" cm="1">
        <f t="array" ref="O675">_xlfn.IFS(J675="M","Medium",J675="L","Light",J675="D","Dark",J675="","")</f>
        <v>Medium</v>
      </c>
      <c r="P675" t="str">
        <f>_xlfn.XLOOKUP(Table1[[#This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_xlfn.XLOOKUP(orders!C676,customers!$A$1:$A$1001,customers!$G$1:$G$1001,,0)</f>
        <v>United States</v>
      </c>
      <c r="I676" t="str">
        <f>_xlfn.XLOOKUP(D676,products!$A$1:$A$49,products!$B$1:$B$49,,0)</f>
        <v>Ara</v>
      </c>
      <c r="J676" t="str">
        <f>_xlfn.XLOOKUP(D676,products!$A$1:$A$49,products!$C$1:$C$49,,0)</f>
        <v>L</v>
      </c>
      <c r="K676" s="4">
        <f>_xlfn.XLOOKUP(orders!D676,products!$A$1:$A$49,products!$D$1:$D$49,,0)</f>
        <v>2.5</v>
      </c>
      <c r="L676" s="5">
        <f>_xlfn.XLOOKUP(D676,products!$A$1:$A$49,products!$E$1:$E$49,,0)</f>
        <v>29.784999999999997</v>
      </c>
      <c r="M676" s="5">
        <f>orders!L676*orders!E676</f>
        <v>178.70999999999998</v>
      </c>
      <c r="N676" t="str" cm="1">
        <f t="array" ref="N676">_xlfn.IFS(I676="Rob","Robusta",I676="Exc","Excelsa",I676="Ara","Arabica",I676="Lib","Liberica",I676="","")</f>
        <v>Arabica</v>
      </c>
      <c r="O676" t="str" cm="1">
        <f t="array" ref="O676">_xlfn.IFS(J676="M","Medium",J676="L","Light",J676="D","Dark",J676="","")</f>
        <v>Light</v>
      </c>
      <c r="P676" t="str">
        <f>_xlfn.XLOOKUP(Table1[[#This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_xlfn.XLOOKUP(orders!C677,customers!$A$1:$A$1001,customers!$G$1:$G$1001,,0)</f>
        <v>United States</v>
      </c>
      <c r="I677" t="str">
        <f>_xlfn.XLOOKUP(D677,products!$A$1:$A$49,products!$B$1:$B$49,,0)</f>
        <v>Lib</v>
      </c>
      <c r="J677" t="str">
        <f>_xlfn.XLOOKUP(D677,products!$A$1:$A$49,products!$C$1:$C$49,,0)</f>
        <v>D</v>
      </c>
      <c r="K677" s="4">
        <f>_xlfn.XLOOKUP(orders!D677,products!$A$1:$A$49,products!$D$1:$D$49,,0)</f>
        <v>2.5</v>
      </c>
      <c r="L677" s="5">
        <f>_xlfn.XLOOKUP(D677,products!$A$1:$A$49,products!$E$1:$E$49,,0)</f>
        <v>29.784999999999997</v>
      </c>
      <c r="M677" s="5">
        <f>orders!L677*orders!E677</f>
        <v>119.13999999999999</v>
      </c>
      <c r="N677" t="str" cm="1">
        <f t="array" ref="N677">_xlfn.IFS(I677="Rob","Robusta",I677="Exc","Excelsa",I677="Ara","Arabica",I677="Lib","Liberica",I677="","")</f>
        <v>Liberica</v>
      </c>
      <c r="O677" t="str" cm="1">
        <f t="array" ref="O677">_xlfn.IFS(J677="M","Medium",J677="L","Light",J677="D","Dark",J677="","")</f>
        <v>Dark</v>
      </c>
      <c r="P677" t="str">
        <f>_xlfn.XLOOKUP(Table1[[#This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_xlfn.XLOOKUP(orders!C678,customers!$A$1:$A$1001,customers!$G$1:$G$1001,,0)</f>
        <v>United States</v>
      </c>
      <c r="I678" t="str">
        <f>_xlfn.XLOOKUP(D678,products!$A$1:$A$49,products!$B$1:$B$49,,0)</f>
        <v>Lib</v>
      </c>
      <c r="J678" t="str">
        <f>_xlfn.XLOOKUP(D678,products!$A$1:$A$49,products!$C$1:$C$49,,0)</f>
        <v>L</v>
      </c>
      <c r="K678" s="4">
        <f>_xlfn.XLOOKUP(orders!D678,products!$A$1:$A$49,products!$D$1:$D$49,,0)</f>
        <v>0.5</v>
      </c>
      <c r="L678" s="5">
        <f>_xlfn.XLOOKUP(D678,products!$A$1:$A$49,products!$E$1:$E$49,,0)</f>
        <v>9.51</v>
      </c>
      <c r="M678" s="5">
        <f>orders!L678*orders!E678</f>
        <v>47.55</v>
      </c>
      <c r="N678" t="str" cm="1">
        <f t="array" ref="N678">_xlfn.IFS(I678="Rob","Robusta",I678="Exc","Excelsa",I678="Ara","Arabica",I678="Lib","Liberica",I678="","")</f>
        <v>Liberica</v>
      </c>
      <c r="O678" t="str" cm="1">
        <f t="array" ref="O678">_xlfn.IFS(J678="M","Medium",J678="L","Light",J678="D","Dark",J678="","")</f>
        <v>Light</v>
      </c>
      <c r="P678" t="str">
        <f>_xlfn.XLOOKUP(Table1[[#This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_xlfn.XLOOKUP(orders!C679,customers!$A$1:$A$1001,customers!$G$1:$G$1001,,0)</f>
        <v>Ireland</v>
      </c>
      <c r="I679" t="str">
        <f>_xlfn.XLOOKUP(D679,products!$A$1:$A$49,products!$B$1:$B$49,,0)</f>
        <v>Lib</v>
      </c>
      <c r="J679" t="str">
        <f>_xlfn.XLOOKUP(D679,products!$A$1:$A$49,products!$C$1:$C$49,,0)</f>
        <v>M</v>
      </c>
      <c r="K679" s="4">
        <f>_xlfn.XLOOKUP(orders!D679,products!$A$1:$A$49,products!$D$1:$D$49,,0)</f>
        <v>0.5</v>
      </c>
      <c r="L679" s="5">
        <f>_xlfn.XLOOKUP(D679,products!$A$1:$A$49,products!$E$1:$E$49,,0)</f>
        <v>8.73</v>
      </c>
      <c r="M679" s="5">
        <f>orders!L679*orders!E679</f>
        <v>43.650000000000006</v>
      </c>
      <c r="N679" t="str" cm="1">
        <f t="array" ref="N679">_xlfn.IFS(I679="Rob","Robusta",I679="Exc","Excelsa",I679="Ara","Arabica",I679="Lib","Liberica",I679="","")</f>
        <v>Liberica</v>
      </c>
      <c r="O679" t="str" cm="1">
        <f t="array" ref="O679">_xlfn.IFS(J679="M","Medium",J679="L","Light",J679="D","Dark",J679="","")</f>
        <v>Medium</v>
      </c>
      <c r="P679" t="str">
        <f>_xlfn.XLOOKUP(Table1[[#This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_xlfn.XLOOKUP(orders!C680,customers!$A$1:$A$1001,customers!$G$1:$G$1001,,0)</f>
        <v>United States</v>
      </c>
      <c r="I680" t="str">
        <f>_xlfn.XLOOKUP(D680,products!$A$1:$A$49,products!$B$1:$B$49,,0)</f>
        <v>Ara</v>
      </c>
      <c r="J680" t="str">
        <f>_xlfn.XLOOKUP(D680,products!$A$1:$A$49,products!$C$1:$C$49,,0)</f>
        <v>L</v>
      </c>
      <c r="K680" s="4">
        <f>_xlfn.XLOOKUP(orders!D680,products!$A$1:$A$49,products!$D$1:$D$49,,0)</f>
        <v>2.5</v>
      </c>
      <c r="L680" s="5">
        <f>_xlfn.XLOOKUP(D680,products!$A$1:$A$49,products!$E$1:$E$49,,0)</f>
        <v>29.784999999999997</v>
      </c>
      <c r="M680" s="5">
        <f>orders!L680*orders!E680</f>
        <v>178.70999999999998</v>
      </c>
      <c r="N680" t="str" cm="1">
        <f t="array" ref="N680">_xlfn.IFS(I680="Rob","Robusta",I680="Exc","Excelsa",I680="Ara","Arabica",I680="Lib","Liberica",I680="","")</f>
        <v>Arabica</v>
      </c>
      <c r="O680" t="str" cm="1">
        <f t="array" ref="O680">_xlfn.IFS(J680="M","Medium",J680="L","Light",J680="D","Dark",J680="","")</f>
        <v>Light</v>
      </c>
      <c r="P680" t="str">
        <f>_xlfn.XLOOKUP(Table1[[#This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_xlfn.XLOOKUP(orders!C681,customers!$A$1:$A$1001,customers!$G$1:$G$1001,,0)</f>
        <v>United Kingdom</v>
      </c>
      <c r="I681" t="str">
        <f>_xlfn.XLOOKUP(D681,products!$A$1:$A$49,products!$B$1:$B$49,,0)</f>
        <v>Rob</v>
      </c>
      <c r="J681" t="str">
        <f>_xlfn.XLOOKUP(D681,products!$A$1:$A$49,products!$C$1:$C$49,,0)</f>
        <v>L</v>
      </c>
      <c r="K681" s="4">
        <f>_xlfn.XLOOKUP(orders!D681,products!$A$1:$A$49,products!$D$1:$D$49,,0)</f>
        <v>2.5</v>
      </c>
      <c r="L681" s="5">
        <f>_xlfn.XLOOKUP(D681,products!$A$1:$A$49,products!$E$1:$E$49,,0)</f>
        <v>27.484999999999996</v>
      </c>
      <c r="M681" s="5">
        <f>orders!L681*orders!E681</f>
        <v>27.484999999999996</v>
      </c>
      <c r="N681" t="str" cm="1">
        <f t="array" ref="N681">_xlfn.IFS(I681="Rob","Robusta",I681="Exc","Excelsa",I681="Ara","Arabica",I681="Lib","Liberica",I681="","")</f>
        <v>Robusta</v>
      </c>
      <c r="O681" t="str" cm="1">
        <f t="array" ref="O681">_xlfn.IFS(J681="M","Medium",J681="L","Light",J681="D","Dark",J681="","")</f>
        <v>Light</v>
      </c>
      <c r="P681" t="str">
        <f>_xlfn.XLOOKUP(Table1[[#This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_xlfn.XLOOKUP(orders!C682,customers!$A$1:$A$1001,customers!$G$1:$G$1001,,0)</f>
        <v>United States</v>
      </c>
      <c r="I682" t="str">
        <f>_xlfn.XLOOKUP(D682,products!$A$1:$A$49,products!$B$1:$B$49,,0)</f>
        <v>Ara</v>
      </c>
      <c r="J682" t="str">
        <f>_xlfn.XLOOKUP(D682,products!$A$1:$A$49,products!$C$1:$C$49,,0)</f>
        <v>M</v>
      </c>
      <c r="K682" s="4">
        <f>_xlfn.XLOOKUP(orders!D682,products!$A$1:$A$49,products!$D$1:$D$49,,0)</f>
        <v>1</v>
      </c>
      <c r="L682" s="5">
        <f>_xlfn.XLOOKUP(D682,products!$A$1:$A$49,products!$E$1:$E$49,,0)</f>
        <v>11.25</v>
      </c>
      <c r="M682" s="5">
        <f>orders!L682*orders!E682</f>
        <v>56.25</v>
      </c>
      <c r="N682" t="str" cm="1">
        <f t="array" ref="N682">_xlfn.IFS(I682="Rob","Robusta",I682="Exc","Excelsa",I682="Ara","Arabica",I682="Lib","Liberica",I682="","")</f>
        <v>Arabica</v>
      </c>
      <c r="O682" t="str" cm="1">
        <f t="array" ref="O682">_xlfn.IFS(J682="M","Medium",J682="L","Light",J682="D","Dark",J682="","")</f>
        <v>Medium</v>
      </c>
      <c r="P682" t="str">
        <f>_xlfn.XLOOKUP(Table1[[#This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_xlfn.XLOOKUP(orders!C683,customers!$A$1:$A$1001,customers!$G$1:$G$1001,,0)</f>
        <v>United Kingdom</v>
      </c>
      <c r="I683" t="str">
        <f>_xlfn.XLOOKUP(D683,products!$A$1:$A$49,products!$B$1:$B$49,,0)</f>
        <v>Lib</v>
      </c>
      <c r="J683" t="str">
        <f>_xlfn.XLOOKUP(D683,products!$A$1:$A$49,products!$C$1:$C$49,,0)</f>
        <v>L</v>
      </c>
      <c r="K683" s="4">
        <f>_xlfn.XLOOKUP(orders!D683,products!$A$1:$A$49,products!$D$1:$D$49,,0)</f>
        <v>0.2</v>
      </c>
      <c r="L683" s="5">
        <f>_xlfn.XLOOKUP(D683,products!$A$1:$A$49,products!$E$1:$E$49,,0)</f>
        <v>4.7549999999999999</v>
      </c>
      <c r="M683" s="5">
        <f>orders!L683*orders!E683</f>
        <v>9.51</v>
      </c>
      <c r="N683" t="str" cm="1">
        <f t="array" ref="N683">_xlfn.IFS(I683="Rob","Robusta",I683="Exc","Excelsa",I683="Ara","Arabica",I683="Lib","Liberica",I683="","")</f>
        <v>Liberica</v>
      </c>
      <c r="O683" t="str" cm="1">
        <f t="array" ref="O683">_xlfn.IFS(J683="M","Medium",J683="L","Light",J683="D","Dark",J683="","")</f>
        <v>Light</v>
      </c>
      <c r="P683" t="str">
        <f>_xlfn.XLOOKUP(Table1[[#This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_xlfn.XLOOKUP(orders!C684,customers!$A$1:$A$1001,customers!$G$1:$G$1001,,0)</f>
        <v>United States</v>
      </c>
      <c r="I684" t="str">
        <f>_xlfn.XLOOKUP(D684,products!$A$1:$A$49,products!$B$1:$B$49,,0)</f>
        <v>Exc</v>
      </c>
      <c r="J684" t="str">
        <f>_xlfn.XLOOKUP(D684,products!$A$1:$A$49,products!$C$1:$C$49,,0)</f>
        <v>M</v>
      </c>
      <c r="K684" s="4">
        <f>_xlfn.XLOOKUP(orders!D684,products!$A$1:$A$49,products!$D$1:$D$49,,0)</f>
        <v>0.2</v>
      </c>
      <c r="L684" s="5">
        <f>_xlfn.XLOOKUP(D684,products!$A$1:$A$49,products!$E$1:$E$49,,0)</f>
        <v>4.125</v>
      </c>
      <c r="M684" s="5">
        <f>orders!L684*orders!E684</f>
        <v>8.25</v>
      </c>
      <c r="N684" t="str" cm="1">
        <f t="array" ref="N684">_xlfn.IFS(I684="Rob","Robusta",I684="Exc","Excelsa",I684="Ara","Arabica",I684="Lib","Liberica",I684="","")</f>
        <v>Excelsa</v>
      </c>
      <c r="O684" t="str" cm="1">
        <f t="array" ref="O684">_xlfn.IFS(J684="M","Medium",J684="L","Light",J684="D","Dark",J684="","")</f>
        <v>Medium</v>
      </c>
      <c r="P684" t="str">
        <f>_xlfn.XLOOKUP(Table1[[#This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_xlfn.XLOOKUP(orders!C685,customers!$A$1:$A$1001,customers!$G$1:$G$1001,,0)</f>
        <v>United States</v>
      </c>
      <c r="I685" t="str">
        <f>_xlfn.XLOOKUP(D685,products!$A$1:$A$49,products!$B$1:$B$49,,0)</f>
        <v>Lib</v>
      </c>
      <c r="J685" t="str">
        <f>_xlfn.XLOOKUP(D685,products!$A$1:$A$49,products!$C$1:$C$49,,0)</f>
        <v>D</v>
      </c>
      <c r="K685" s="4">
        <f>_xlfn.XLOOKUP(orders!D685,products!$A$1:$A$49,products!$D$1:$D$49,,0)</f>
        <v>0.5</v>
      </c>
      <c r="L685" s="5">
        <f>_xlfn.XLOOKUP(D685,products!$A$1:$A$49,products!$E$1:$E$49,,0)</f>
        <v>7.77</v>
      </c>
      <c r="M685" s="5">
        <f>orders!L685*orders!E685</f>
        <v>46.62</v>
      </c>
      <c r="N685" t="str" cm="1">
        <f t="array" ref="N685">_xlfn.IFS(I685="Rob","Robusta",I685="Exc","Excelsa",I685="Ara","Arabica",I685="Lib","Liberica",I685="","")</f>
        <v>Liberica</v>
      </c>
      <c r="O685" t="str" cm="1">
        <f t="array" ref="O685">_xlfn.IFS(J685="M","Medium",J685="L","Light",J685="D","Dark",J685="","")</f>
        <v>Dark</v>
      </c>
      <c r="P685" t="str">
        <f>_xlfn.XLOOKUP(Table1[[#This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_xlfn.XLOOKUP(orders!C686,customers!$A$1:$A$1001,customers!$G$1:$G$1001,,0)</f>
        <v>United States</v>
      </c>
      <c r="I686" t="str">
        <f>_xlfn.XLOOKUP(D686,products!$A$1:$A$49,products!$B$1:$B$49,,0)</f>
        <v>Rob</v>
      </c>
      <c r="J686" t="str">
        <f>_xlfn.XLOOKUP(D686,products!$A$1:$A$49,products!$C$1:$C$49,,0)</f>
        <v>L</v>
      </c>
      <c r="K686" s="4">
        <f>_xlfn.XLOOKUP(orders!D686,products!$A$1:$A$49,products!$D$1:$D$49,,0)</f>
        <v>1</v>
      </c>
      <c r="L686" s="5">
        <f>_xlfn.XLOOKUP(D686,products!$A$1:$A$49,products!$E$1:$E$49,,0)</f>
        <v>11.95</v>
      </c>
      <c r="M686" s="5">
        <f>orders!L686*orders!E686</f>
        <v>71.699999999999989</v>
      </c>
      <c r="N686" t="str" cm="1">
        <f t="array" ref="N686">_xlfn.IFS(I686="Rob","Robusta",I686="Exc","Excelsa",I686="Ara","Arabica",I686="Lib","Liberica",I686="","")</f>
        <v>Robusta</v>
      </c>
      <c r="O686" t="str" cm="1">
        <f t="array" ref="O686">_xlfn.IFS(J686="M","Medium",J686="L","Light",J686="D","Dark",J686="","")</f>
        <v>Light</v>
      </c>
      <c r="P686" t="str">
        <f>_xlfn.XLOOKUP(Table1[[#This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_xlfn.XLOOKUP(orders!C687,customers!$A$1:$A$1001,customers!$G$1:$G$1001,,0)</f>
        <v>United States</v>
      </c>
      <c r="I687" t="str">
        <f>_xlfn.XLOOKUP(D687,products!$A$1:$A$49,products!$B$1:$B$49,,0)</f>
        <v>Lib</v>
      </c>
      <c r="J687" t="str">
        <f>_xlfn.XLOOKUP(D687,products!$A$1:$A$49,products!$C$1:$C$49,,0)</f>
        <v>L</v>
      </c>
      <c r="K687" s="4">
        <f>_xlfn.XLOOKUP(orders!D687,products!$A$1:$A$49,products!$D$1:$D$49,,0)</f>
        <v>2.5</v>
      </c>
      <c r="L687" s="5">
        <f>_xlfn.XLOOKUP(D687,products!$A$1:$A$49,products!$E$1:$E$49,,0)</f>
        <v>36.454999999999998</v>
      </c>
      <c r="M687" s="5">
        <f>orders!L687*orders!E687</f>
        <v>72.91</v>
      </c>
      <c r="N687" t="str" cm="1">
        <f t="array" ref="N687">_xlfn.IFS(I687="Rob","Robusta",I687="Exc","Excelsa",I687="Ara","Arabica",I687="Lib","Liberica",I687="","")</f>
        <v>Liberica</v>
      </c>
      <c r="O687" t="str" cm="1">
        <f t="array" ref="O687">_xlfn.IFS(J687="M","Medium",J687="L","Light",J687="D","Dark",J687="","")</f>
        <v>Light</v>
      </c>
      <c r="P687" t="str">
        <f>_xlfn.XLOOKUP(Table1[[#This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_xlfn.XLOOKUP(orders!C688,customers!$A$1:$A$1001,customers!$G$1:$G$1001,,0)</f>
        <v>United States</v>
      </c>
      <c r="I688" t="str">
        <f>_xlfn.XLOOKUP(D688,products!$A$1:$A$49,products!$B$1:$B$49,,0)</f>
        <v>Rob</v>
      </c>
      <c r="J688" t="str">
        <f>_xlfn.XLOOKUP(D688,products!$A$1:$A$49,products!$C$1:$C$49,,0)</f>
        <v>D</v>
      </c>
      <c r="K688" s="4">
        <f>_xlfn.XLOOKUP(orders!D688,products!$A$1:$A$49,products!$D$1:$D$49,,0)</f>
        <v>0.2</v>
      </c>
      <c r="L688" s="5">
        <f>_xlfn.XLOOKUP(D688,products!$A$1:$A$49,products!$E$1:$E$49,,0)</f>
        <v>2.6849999999999996</v>
      </c>
      <c r="M688" s="5">
        <f>orders!L688*orders!E688</f>
        <v>8.0549999999999997</v>
      </c>
      <c r="N688" t="str" cm="1">
        <f t="array" ref="N688">_xlfn.IFS(I688="Rob","Robusta",I688="Exc","Excelsa",I688="Ara","Arabica",I688="Lib","Liberica",I688="","")</f>
        <v>Robusta</v>
      </c>
      <c r="O688" t="str" cm="1">
        <f t="array" ref="O688">_xlfn.IFS(J688="M","Medium",J688="L","Light",J688="D","Dark",J688="","")</f>
        <v>Dark</v>
      </c>
      <c r="P688" t="str">
        <f>_xlfn.XLOOKUP(Table1[[#This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_xlfn.XLOOKUP(orders!C689,customers!$A$1:$A$1001,customers!$G$1:$G$1001,,0)</f>
        <v>United States</v>
      </c>
      <c r="I689" t="str">
        <f>_xlfn.XLOOKUP(D689,products!$A$1:$A$49,products!$B$1:$B$49,,0)</f>
        <v>Exc</v>
      </c>
      <c r="J689" t="str">
        <f>_xlfn.XLOOKUP(D689,products!$A$1:$A$49,products!$C$1:$C$49,,0)</f>
        <v>M</v>
      </c>
      <c r="K689" s="4">
        <f>_xlfn.XLOOKUP(orders!D689,products!$A$1:$A$49,products!$D$1:$D$49,,0)</f>
        <v>0.5</v>
      </c>
      <c r="L689" s="5">
        <f>_xlfn.XLOOKUP(D689,products!$A$1:$A$49,products!$E$1:$E$49,,0)</f>
        <v>8.25</v>
      </c>
      <c r="M689" s="5">
        <f>orders!L689*orders!E689</f>
        <v>16.5</v>
      </c>
      <c r="N689" t="str" cm="1">
        <f t="array" ref="N689">_xlfn.IFS(I689="Rob","Robusta",I689="Exc","Excelsa",I689="Ara","Arabica",I689="Lib","Liberica",I689="","")</f>
        <v>Excelsa</v>
      </c>
      <c r="O689" t="str" cm="1">
        <f t="array" ref="O689">_xlfn.IFS(J689="M","Medium",J689="L","Light",J689="D","Dark",J689="","")</f>
        <v>Medium</v>
      </c>
      <c r="P689" t="str">
        <f>_xlfn.XLOOKUP(Table1[[#This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_xlfn.XLOOKUP(orders!C690,customers!$A$1:$A$1001,customers!$G$1:$G$1001,,0)</f>
        <v>Ireland</v>
      </c>
      <c r="I690" t="str">
        <f>_xlfn.XLOOKUP(D690,products!$A$1:$A$49,products!$B$1:$B$49,,0)</f>
        <v>Ara</v>
      </c>
      <c r="J690" t="str">
        <f>_xlfn.XLOOKUP(D690,products!$A$1:$A$49,products!$C$1:$C$49,,0)</f>
        <v>L</v>
      </c>
      <c r="K690" s="4">
        <f>_xlfn.XLOOKUP(orders!D690,products!$A$1:$A$49,products!$D$1:$D$49,,0)</f>
        <v>1</v>
      </c>
      <c r="L690" s="5">
        <f>_xlfn.XLOOKUP(D690,products!$A$1:$A$49,products!$E$1:$E$49,,0)</f>
        <v>12.95</v>
      </c>
      <c r="M690" s="5">
        <f>orders!L690*orders!E690</f>
        <v>64.75</v>
      </c>
      <c r="N690" t="str" cm="1">
        <f t="array" ref="N690">_xlfn.IFS(I690="Rob","Robusta",I690="Exc","Excelsa",I690="Ara","Arabica",I690="Lib","Liberica",I690="","")</f>
        <v>Arabica</v>
      </c>
      <c r="O690" t="str" cm="1">
        <f t="array" ref="O690">_xlfn.IFS(J690="M","Medium",J690="L","Light",J690="D","Dark",J690="","")</f>
        <v>Light</v>
      </c>
      <c r="P690" t="str">
        <f>_xlfn.XLOOKUP(Table1[[#This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_xlfn.XLOOKUP(orders!C691,customers!$A$1:$A$1001,customers!$G$1:$G$1001,,0)</f>
        <v>United States</v>
      </c>
      <c r="I691" t="str">
        <f>_xlfn.XLOOKUP(D691,products!$A$1:$A$49,products!$B$1:$B$49,,0)</f>
        <v>Ara</v>
      </c>
      <c r="J691" t="str">
        <f>_xlfn.XLOOKUP(D691,products!$A$1:$A$49,products!$C$1:$C$49,,0)</f>
        <v>M</v>
      </c>
      <c r="K691" s="4">
        <f>_xlfn.XLOOKUP(orders!D691,products!$A$1:$A$49,products!$D$1:$D$49,,0)</f>
        <v>0.5</v>
      </c>
      <c r="L691" s="5">
        <f>_xlfn.XLOOKUP(D691,products!$A$1:$A$49,products!$E$1:$E$49,,0)</f>
        <v>6.75</v>
      </c>
      <c r="M691" s="5">
        <f>orders!L691*orders!E691</f>
        <v>33.75</v>
      </c>
      <c r="N691" t="str" cm="1">
        <f t="array" ref="N691">_xlfn.IFS(I691="Rob","Robusta",I691="Exc","Excelsa",I691="Ara","Arabica",I691="Lib","Liberica",I691="","")</f>
        <v>Arabica</v>
      </c>
      <c r="O691" t="str" cm="1">
        <f t="array" ref="O691">_xlfn.IFS(J691="M","Medium",J691="L","Light",J691="D","Dark",J691="","")</f>
        <v>Medium</v>
      </c>
      <c r="P691" t="str">
        <f>_xlfn.XLOOKUP(Table1[[#This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_xlfn.XLOOKUP(orders!C692,customers!$A$1:$A$1001,customers!$G$1:$G$1001,,0)</f>
        <v>United States</v>
      </c>
      <c r="I692" t="str">
        <f>_xlfn.XLOOKUP(D692,products!$A$1:$A$49,products!$B$1:$B$49,,0)</f>
        <v>Lib</v>
      </c>
      <c r="J692" t="str">
        <f>_xlfn.XLOOKUP(D692,products!$A$1:$A$49,products!$C$1:$C$49,,0)</f>
        <v>D</v>
      </c>
      <c r="K692" s="4">
        <f>_xlfn.XLOOKUP(orders!D692,products!$A$1:$A$49,products!$D$1:$D$49,,0)</f>
        <v>2.5</v>
      </c>
      <c r="L692" s="5">
        <f>_xlfn.XLOOKUP(D692,products!$A$1:$A$49,products!$E$1:$E$49,,0)</f>
        <v>29.784999999999997</v>
      </c>
      <c r="M692" s="5">
        <f>orders!L692*orders!E692</f>
        <v>178.70999999999998</v>
      </c>
      <c r="N692" t="str" cm="1">
        <f t="array" ref="N692">_xlfn.IFS(I692="Rob","Robusta",I692="Exc","Excelsa",I692="Ara","Arabica",I692="Lib","Liberica",I692="","")</f>
        <v>Liberica</v>
      </c>
      <c r="O692" t="str" cm="1">
        <f t="array" ref="O692">_xlfn.IFS(J692="M","Medium",J692="L","Light",J692="D","Dark",J692="","")</f>
        <v>Dark</v>
      </c>
      <c r="P692" t="str">
        <f>_xlfn.XLOOKUP(Table1[[#This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_xlfn.XLOOKUP(orders!C693,customers!$A$1:$A$1001,customers!$G$1:$G$1001,,0)</f>
        <v>Ireland</v>
      </c>
      <c r="I693" t="str">
        <f>_xlfn.XLOOKUP(D693,products!$A$1:$A$49,products!$B$1:$B$49,,0)</f>
        <v>Ara</v>
      </c>
      <c r="J693" t="str">
        <f>_xlfn.XLOOKUP(D693,products!$A$1:$A$49,products!$C$1:$C$49,,0)</f>
        <v>M</v>
      </c>
      <c r="K693" s="4">
        <f>_xlfn.XLOOKUP(orders!D693,products!$A$1:$A$49,products!$D$1:$D$49,,0)</f>
        <v>1</v>
      </c>
      <c r="L693" s="5">
        <f>_xlfn.XLOOKUP(D693,products!$A$1:$A$49,products!$E$1:$E$49,,0)</f>
        <v>11.25</v>
      </c>
      <c r="M693" s="5">
        <f>orders!L693*orders!E693</f>
        <v>22.5</v>
      </c>
      <c r="N693" t="str" cm="1">
        <f t="array" ref="N693">_xlfn.IFS(I693="Rob","Robusta",I693="Exc","Excelsa",I693="Ara","Arabica",I693="Lib","Liberica",I693="","")</f>
        <v>Arabica</v>
      </c>
      <c r="O693" t="str" cm="1">
        <f t="array" ref="O693">_xlfn.IFS(J693="M","Medium",J693="L","Light",J693="D","Dark",J693="","")</f>
        <v>Medium</v>
      </c>
      <c r="P693" t="str">
        <f>_xlfn.XLOOKUP(Table1[[#This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_xlfn.XLOOKUP(orders!C694,customers!$A$1:$A$1001,customers!$G$1:$G$1001,,0)</f>
        <v>United States</v>
      </c>
      <c r="I694" t="str">
        <f>_xlfn.XLOOKUP(D694,products!$A$1:$A$49,products!$B$1:$B$49,,0)</f>
        <v>Lib</v>
      </c>
      <c r="J694" t="str">
        <f>_xlfn.XLOOKUP(D694,products!$A$1:$A$49,products!$C$1:$C$49,,0)</f>
        <v>D</v>
      </c>
      <c r="K694" s="4">
        <f>_xlfn.XLOOKUP(orders!D694,products!$A$1:$A$49,products!$D$1:$D$49,,0)</f>
        <v>1</v>
      </c>
      <c r="L694" s="5">
        <f>_xlfn.XLOOKUP(D694,products!$A$1:$A$49,products!$E$1:$E$49,,0)</f>
        <v>12.95</v>
      </c>
      <c r="M694" s="5">
        <f>orders!L694*orders!E694</f>
        <v>12.95</v>
      </c>
      <c r="N694" t="str" cm="1">
        <f t="array" ref="N694">_xlfn.IFS(I694="Rob","Robusta",I694="Exc","Excelsa",I694="Ara","Arabica",I694="Lib","Liberica",I694="","")</f>
        <v>Liberica</v>
      </c>
      <c r="O694" t="str" cm="1">
        <f t="array" ref="O694">_xlfn.IFS(J694="M","Medium",J694="L","Light",J694="D","Dark",J694="","")</f>
        <v>Dark</v>
      </c>
      <c r="P694" t="str">
        <f>_xlfn.XLOOKUP(Table1[[#This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_xlfn.XLOOKUP(orders!C695,customers!$A$1:$A$1001,customers!$G$1:$G$1001,,0)</f>
        <v>United States</v>
      </c>
      <c r="I695" t="str">
        <f>_xlfn.XLOOKUP(D695,products!$A$1:$A$49,products!$B$1:$B$49,,0)</f>
        <v>Ara</v>
      </c>
      <c r="J695" t="str">
        <f>_xlfn.XLOOKUP(D695,products!$A$1:$A$49,products!$C$1:$C$49,,0)</f>
        <v>M</v>
      </c>
      <c r="K695" s="4">
        <f>_xlfn.XLOOKUP(orders!D695,products!$A$1:$A$49,products!$D$1:$D$49,,0)</f>
        <v>2.5</v>
      </c>
      <c r="L695" s="5">
        <f>_xlfn.XLOOKUP(D695,products!$A$1:$A$49,products!$E$1:$E$49,,0)</f>
        <v>25.874999999999996</v>
      </c>
      <c r="M695" s="5">
        <f>orders!L695*orders!E695</f>
        <v>51.749999999999993</v>
      </c>
      <c r="N695" t="str" cm="1">
        <f t="array" ref="N695">_xlfn.IFS(I695="Rob","Robusta",I695="Exc","Excelsa",I695="Ara","Arabica",I695="Lib","Liberica",I695="","")</f>
        <v>Arabica</v>
      </c>
      <c r="O695" t="str" cm="1">
        <f t="array" ref="O695">_xlfn.IFS(J695="M","Medium",J695="L","Light",J695="D","Dark",J695="","")</f>
        <v>Medium</v>
      </c>
      <c r="P695" t="str">
        <f>_xlfn.XLOOKUP(Table1[[#This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_xlfn.XLOOKUP(orders!C696,customers!$A$1:$A$1001,customers!$G$1:$G$1001,,0)</f>
        <v>United States</v>
      </c>
      <c r="I696" t="str">
        <f>_xlfn.XLOOKUP(D696,products!$A$1:$A$49,products!$B$1:$B$49,,0)</f>
        <v>Exc</v>
      </c>
      <c r="J696" t="str">
        <f>_xlfn.XLOOKUP(D696,products!$A$1:$A$49,products!$C$1:$C$49,,0)</f>
        <v>D</v>
      </c>
      <c r="K696" s="4">
        <f>_xlfn.XLOOKUP(orders!D696,products!$A$1:$A$49,products!$D$1:$D$49,,0)</f>
        <v>0.5</v>
      </c>
      <c r="L696" s="5">
        <f>_xlfn.XLOOKUP(D696,products!$A$1:$A$49,products!$E$1:$E$49,,0)</f>
        <v>7.29</v>
      </c>
      <c r="M696" s="5">
        <f>orders!L696*orders!E696</f>
        <v>36.450000000000003</v>
      </c>
      <c r="N696" t="str" cm="1">
        <f t="array" ref="N696">_xlfn.IFS(I696="Rob","Robusta",I696="Exc","Excelsa",I696="Ara","Arabica",I696="Lib","Liberica",I696="","")</f>
        <v>Excelsa</v>
      </c>
      <c r="O696" t="str" cm="1">
        <f t="array" ref="O696">_xlfn.IFS(J696="M","Medium",J696="L","Light",J696="D","Dark",J696="","")</f>
        <v>Dark</v>
      </c>
      <c r="P696" t="str">
        <f>_xlfn.XLOOKUP(Table1[[#This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_xlfn.XLOOKUP(orders!C697,customers!$A$1:$A$1001,customers!$G$1:$G$1001,,0)</f>
        <v>United States</v>
      </c>
      <c r="I697" t="str">
        <f>_xlfn.XLOOKUP(D697,products!$A$1:$A$49,products!$B$1:$B$49,,0)</f>
        <v>Lib</v>
      </c>
      <c r="J697" t="str">
        <f>_xlfn.XLOOKUP(D697,products!$A$1:$A$49,products!$C$1:$C$49,,0)</f>
        <v>L</v>
      </c>
      <c r="K697" s="4">
        <f>_xlfn.XLOOKUP(orders!D697,products!$A$1:$A$49,products!$D$1:$D$49,,0)</f>
        <v>2.5</v>
      </c>
      <c r="L697" s="5">
        <f>_xlfn.XLOOKUP(D697,products!$A$1:$A$49,products!$E$1:$E$49,,0)</f>
        <v>36.454999999999998</v>
      </c>
      <c r="M697" s="5">
        <f>orders!L697*orders!E697</f>
        <v>182.27499999999998</v>
      </c>
      <c r="N697" t="str" cm="1">
        <f t="array" ref="N697">_xlfn.IFS(I697="Rob","Robusta",I697="Exc","Excelsa",I697="Ara","Arabica",I697="Lib","Liberica",I697="","")</f>
        <v>Liberica</v>
      </c>
      <c r="O697" t="str" cm="1">
        <f t="array" ref="O697">_xlfn.IFS(J697="M","Medium",J697="L","Light",J697="D","Dark",J697="","")</f>
        <v>Light</v>
      </c>
      <c r="P697" t="str">
        <f>_xlfn.XLOOKUP(Table1[[#This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_xlfn.XLOOKUP(orders!C698,customers!$A$1:$A$1001,customers!$G$1:$G$1001,,0)</f>
        <v>United States</v>
      </c>
      <c r="I698" t="str">
        <f>_xlfn.XLOOKUP(D698,products!$A$1:$A$49,products!$B$1:$B$49,,0)</f>
        <v>Lib</v>
      </c>
      <c r="J698" t="str">
        <f>_xlfn.XLOOKUP(D698,products!$A$1:$A$49,products!$C$1:$C$49,,0)</f>
        <v>D</v>
      </c>
      <c r="K698" s="4">
        <f>_xlfn.XLOOKUP(orders!D698,products!$A$1:$A$49,products!$D$1:$D$49,,0)</f>
        <v>0.5</v>
      </c>
      <c r="L698" s="5">
        <f>_xlfn.XLOOKUP(D698,products!$A$1:$A$49,products!$E$1:$E$49,,0)</f>
        <v>7.77</v>
      </c>
      <c r="M698" s="5">
        <f>orders!L698*orders!E698</f>
        <v>31.08</v>
      </c>
      <c r="N698" t="str" cm="1">
        <f t="array" ref="N698">_xlfn.IFS(I698="Rob","Robusta",I698="Exc","Excelsa",I698="Ara","Arabica",I698="Lib","Liberica",I698="","")</f>
        <v>Liberica</v>
      </c>
      <c r="O698" t="str" cm="1">
        <f t="array" ref="O698">_xlfn.IFS(J698="M","Medium",J698="L","Light",J698="D","Dark",J698="","")</f>
        <v>Dark</v>
      </c>
      <c r="P698" t="str">
        <f>_xlfn.XLOOKUP(Table1[[#This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_xlfn.XLOOKUP(orders!C699,customers!$A$1:$A$1001,customers!$G$1:$G$1001,,0)</f>
        <v>Ireland</v>
      </c>
      <c r="I699" t="str">
        <f>_xlfn.XLOOKUP(D699,products!$A$1:$A$49,products!$B$1:$B$49,,0)</f>
        <v>Ara</v>
      </c>
      <c r="J699" t="str">
        <f>_xlfn.XLOOKUP(D699,products!$A$1:$A$49,products!$C$1:$C$49,,0)</f>
        <v>M</v>
      </c>
      <c r="K699" s="4">
        <f>_xlfn.XLOOKUP(orders!D699,products!$A$1:$A$49,products!$D$1:$D$49,,0)</f>
        <v>0.5</v>
      </c>
      <c r="L699" s="5">
        <f>_xlfn.XLOOKUP(D699,products!$A$1:$A$49,products!$E$1:$E$49,,0)</f>
        <v>6.75</v>
      </c>
      <c r="M699" s="5">
        <f>orders!L699*orders!E699</f>
        <v>20.25</v>
      </c>
      <c r="N699" t="str" cm="1">
        <f t="array" ref="N699">_xlfn.IFS(I699="Rob","Robusta",I699="Exc","Excelsa",I699="Ara","Arabica",I699="Lib","Liberica",I699="","")</f>
        <v>Arabica</v>
      </c>
      <c r="O699" t="str" cm="1">
        <f t="array" ref="O699">_xlfn.IFS(J699="M","Medium",J699="L","Light",J699="D","Dark",J699="","")</f>
        <v>Medium</v>
      </c>
      <c r="P699" t="str">
        <f>_xlfn.XLOOKUP(Table1[[#This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_xlfn.XLOOKUP(orders!C700,customers!$A$1:$A$1001,customers!$G$1:$G$1001,,0)</f>
        <v>Ireland</v>
      </c>
      <c r="I700" t="str">
        <f>_xlfn.XLOOKUP(D700,products!$A$1:$A$49,products!$B$1:$B$49,,0)</f>
        <v>Lib</v>
      </c>
      <c r="J700" t="str">
        <f>_xlfn.XLOOKUP(D700,products!$A$1:$A$49,products!$C$1:$C$49,,0)</f>
        <v>D</v>
      </c>
      <c r="K700" s="4">
        <f>_xlfn.XLOOKUP(orders!D700,products!$A$1:$A$49,products!$D$1:$D$49,,0)</f>
        <v>1</v>
      </c>
      <c r="L700" s="5">
        <f>_xlfn.XLOOKUP(D700,products!$A$1:$A$49,products!$E$1:$E$49,,0)</f>
        <v>12.95</v>
      </c>
      <c r="M700" s="5">
        <f>orders!L700*orders!E700</f>
        <v>25.9</v>
      </c>
      <c r="N700" t="str" cm="1">
        <f t="array" ref="N700">_xlfn.IFS(I700="Rob","Robusta",I700="Exc","Excelsa",I700="Ara","Arabica",I700="Lib","Liberica",I700="","")</f>
        <v>Liberica</v>
      </c>
      <c r="O700" t="str" cm="1">
        <f t="array" ref="O700">_xlfn.IFS(J700="M","Medium",J700="L","Light",J700="D","Dark",J700="","")</f>
        <v>Dark</v>
      </c>
      <c r="P700" t="str">
        <f>_xlfn.XLOOKUP(Table1[[#This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_xlfn.XLOOKUP(orders!C701,customers!$A$1:$A$1001,customers!$G$1:$G$1001,,0)</f>
        <v>United States</v>
      </c>
      <c r="I701" t="str">
        <f>_xlfn.XLOOKUP(D701,products!$A$1:$A$49,products!$B$1:$B$49,,0)</f>
        <v>Ara</v>
      </c>
      <c r="J701" t="str">
        <f>_xlfn.XLOOKUP(D701,products!$A$1:$A$49,products!$C$1:$C$49,,0)</f>
        <v>D</v>
      </c>
      <c r="K701" s="4">
        <f>_xlfn.XLOOKUP(orders!D701,products!$A$1:$A$49,products!$D$1:$D$49,,0)</f>
        <v>0.5</v>
      </c>
      <c r="L701" s="5">
        <f>_xlfn.XLOOKUP(D701,products!$A$1:$A$49,products!$E$1:$E$49,,0)</f>
        <v>5.97</v>
      </c>
      <c r="M701" s="5">
        <f>orders!L701*orders!E701</f>
        <v>23.88</v>
      </c>
      <c r="N701" t="str" cm="1">
        <f t="array" ref="N701">_xlfn.IFS(I701="Rob","Robusta",I701="Exc","Excelsa",I701="Ara","Arabica",I701="Lib","Liberica",I701="","")</f>
        <v>Arabica</v>
      </c>
      <c r="O701" t="str" cm="1">
        <f t="array" ref="O701">_xlfn.IFS(J701="M","Medium",J701="L","Light",J701="D","Dark",J701="","")</f>
        <v>Dark</v>
      </c>
      <c r="P701" t="str">
        <f>_xlfn.XLOOKUP(Table1[[#This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_xlfn.XLOOKUP(orders!C702,customers!$A$1:$A$1001,customers!$G$1:$G$1001,,0)</f>
        <v>United States</v>
      </c>
      <c r="I702" t="str">
        <f>_xlfn.XLOOKUP(D702,products!$A$1:$A$49,products!$B$1:$B$49,,0)</f>
        <v>Lib</v>
      </c>
      <c r="J702" t="str">
        <f>_xlfn.XLOOKUP(D702,products!$A$1:$A$49,products!$C$1:$C$49,,0)</f>
        <v>L</v>
      </c>
      <c r="K702" s="4">
        <f>_xlfn.XLOOKUP(orders!D702,products!$A$1:$A$49,products!$D$1:$D$49,,0)</f>
        <v>0.5</v>
      </c>
      <c r="L702" s="5">
        <f>_xlfn.XLOOKUP(D702,products!$A$1:$A$49,products!$E$1:$E$49,,0)</f>
        <v>9.51</v>
      </c>
      <c r="M702" s="5">
        <f>orders!L702*orders!E702</f>
        <v>19.02</v>
      </c>
      <c r="N702" t="str" cm="1">
        <f t="array" ref="N702">_xlfn.IFS(I702="Rob","Robusta",I702="Exc","Excelsa",I702="Ara","Arabica",I702="Lib","Liberica",I702="","")</f>
        <v>Liberica</v>
      </c>
      <c r="O702" t="str" cm="1">
        <f t="array" ref="O702">_xlfn.IFS(J702="M","Medium",J702="L","Light",J702="D","Dark",J702="","")</f>
        <v>Light</v>
      </c>
      <c r="P702" t="str">
        <f>_xlfn.XLOOKUP(Table1[[#This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_xlfn.XLOOKUP(orders!C703,customers!$A$1:$A$1001,customers!$G$1:$G$1001,,0)</f>
        <v>Ireland</v>
      </c>
      <c r="I703" t="str">
        <f>_xlfn.XLOOKUP(D703,products!$A$1:$A$49,products!$B$1:$B$49,,0)</f>
        <v>Ara</v>
      </c>
      <c r="J703" t="str">
        <f>_xlfn.XLOOKUP(D703,products!$A$1:$A$49,products!$C$1:$C$49,,0)</f>
        <v>D</v>
      </c>
      <c r="K703" s="4">
        <f>_xlfn.XLOOKUP(orders!D703,products!$A$1:$A$49,products!$D$1:$D$49,,0)</f>
        <v>0.5</v>
      </c>
      <c r="L703" s="5">
        <f>_xlfn.XLOOKUP(D703,products!$A$1:$A$49,products!$E$1:$E$49,,0)</f>
        <v>5.97</v>
      </c>
      <c r="M703" s="5">
        <f>orders!L703*orders!E703</f>
        <v>29.849999999999998</v>
      </c>
      <c r="N703" t="str" cm="1">
        <f t="array" ref="N703">_xlfn.IFS(I703="Rob","Robusta",I703="Exc","Excelsa",I703="Ara","Arabica",I703="Lib","Liberica",I703="","")</f>
        <v>Arabica</v>
      </c>
      <c r="O703" t="str" cm="1">
        <f t="array" ref="O703">_xlfn.IFS(J703="M","Medium",J703="L","Light",J703="D","Dark",J703="","")</f>
        <v>Dark</v>
      </c>
      <c r="P703" t="str">
        <f>_xlfn.XLOOKUP(Table1[[#This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_xlfn.XLOOKUP(orders!C704,customers!$A$1:$A$1001,customers!$G$1:$G$1001,,0)</f>
        <v>United States</v>
      </c>
      <c r="I704" t="str">
        <f>_xlfn.XLOOKUP(D704,products!$A$1:$A$49,products!$B$1:$B$49,,0)</f>
        <v>Ara</v>
      </c>
      <c r="J704" t="str">
        <f>_xlfn.XLOOKUP(D704,products!$A$1:$A$49,products!$C$1:$C$49,,0)</f>
        <v>L</v>
      </c>
      <c r="K704" s="4">
        <f>_xlfn.XLOOKUP(orders!D704,products!$A$1:$A$49,products!$D$1:$D$49,,0)</f>
        <v>0.5</v>
      </c>
      <c r="L704" s="5">
        <f>_xlfn.XLOOKUP(D704,products!$A$1:$A$49,products!$E$1:$E$49,,0)</f>
        <v>7.77</v>
      </c>
      <c r="M704" s="5">
        <f>orders!L704*orders!E704</f>
        <v>7.77</v>
      </c>
      <c r="N704" t="str" cm="1">
        <f t="array" ref="N704">_xlfn.IFS(I704="Rob","Robusta",I704="Exc","Excelsa",I704="Ara","Arabica",I704="Lib","Liberica",I704="","")</f>
        <v>Arabica</v>
      </c>
      <c r="O704" t="str" cm="1">
        <f t="array" ref="O704">_xlfn.IFS(J704="M","Medium",J704="L","Light",J704="D","Dark",J704="","")</f>
        <v>Light</v>
      </c>
      <c r="P704" t="str">
        <f>_xlfn.XLOOKUP(Table1[[#This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_xlfn.XLOOKUP(orders!C705,customers!$A$1:$A$1001,customers!$G$1:$G$1001,,0)</f>
        <v>Ireland</v>
      </c>
      <c r="I705" t="str">
        <f>_xlfn.XLOOKUP(D705,products!$A$1:$A$49,products!$B$1:$B$49,,0)</f>
        <v>Lib</v>
      </c>
      <c r="J705" t="str">
        <f>_xlfn.XLOOKUP(D705,products!$A$1:$A$49,products!$C$1:$C$49,,0)</f>
        <v>D</v>
      </c>
      <c r="K705" s="4">
        <f>_xlfn.XLOOKUP(orders!D705,products!$A$1:$A$49,products!$D$1:$D$49,,0)</f>
        <v>2.5</v>
      </c>
      <c r="L705" s="5">
        <f>_xlfn.XLOOKUP(D705,products!$A$1:$A$49,products!$E$1:$E$49,,0)</f>
        <v>29.784999999999997</v>
      </c>
      <c r="M705" s="5">
        <f>orders!L705*orders!E705</f>
        <v>119.13999999999999</v>
      </c>
      <c r="N705" t="str" cm="1">
        <f t="array" ref="N705">_xlfn.IFS(I705="Rob","Robusta",I705="Exc","Excelsa",I705="Ara","Arabica",I705="Lib","Liberica",I705="","")</f>
        <v>Liberica</v>
      </c>
      <c r="O705" t="str" cm="1">
        <f t="array" ref="O705">_xlfn.IFS(J705="M","Medium",J705="L","Light",J705="D","Dark",J705="","")</f>
        <v>Dark</v>
      </c>
      <c r="P705" t="str">
        <f>_xlfn.XLOOKUP(Table1[[#This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_xlfn.XLOOKUP(orders!C706,customers!$A$1:$A$1001,customers!$G$1:$G$1001,,0)</f>
        <v>United States</v>
      </c>
      <c r="I706" t="str">
        <f>_xlfn.XLOOKUP(D706,products!$A$1:$A$49,products!$B$1:$B$49,,0)</f>
        <v>Exc</v>
      </c>
      <c r="J706" t="str">
        <f>_xlfn.XLOOKUP(D706,products!$A$1:$A$49,products!$C$1:$C$49,,0)</f>
        <v>D</v>
      </c>
      <c r="K706" s="4">
        <f>_xlfn.XLOOKUP(orders!D706,products!$A$1:$A$49,products!$D$1:$D$49,,0)</f>
        <v>0.2</v>
      </c>
      <c r="L706" s="5">
        <f>_xlfn.XLOOKUP(D706,products!$A$1:$A$49,products!$E$1:$E$49,,0)</f>
        <v>3.645</v>
      </c>
      <c r="M706" s="5">
        <f>orders!L706*orders!E706</f>
        <v>21.87</v>
      </c>
      <c r="N706" t="str" cm="1">
        <f t="array" ref="N706">_xlfn.IFS(I706="Rob","Robusta",I706="Exc","Excelsa",I706="Ara","Arabica",I706="Lib","Liberica",I706="","")</f>
        <v>Excelsa</v>
      </c>
      <c r="O706" t="str" cm="1">
        <f t="array" ref="O706">_xlfn.IFS(J706="M","Medium",J706="L","Light",J706="D","Dark",J706="","")</f>
        <v>Dark</v>
      </c>
      <c r="P706" t="str">
        <f>_xlfn.XLOOKUP(Table1[[#This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_xlfn.XLOOKUP(orders!C707,customers!$A$1:$A$1001,customers!$G$1:$G$1001,,0)</f>
        <v>United States</v>
      </c>
      <c r="I707" t="str">
        <f>_xlfn.XLOOKUP(D707,products!$A$1:$A$49,products!$B$1:$B$49,,0)</f>
        <v>Exc</v>
      </c>
      <c r="J707" t="str">
        <f>_xlfn.XLOOKUP(D707,products!$A$1:$A$49,products!$C$1:$C$49,,0)</f>
        <v>L</v>
      </c>
      <c r="K707" s="4">
        <f>_xlfn.XLOOKUP(orders!D707,products!$A$1:$A$49,products!$D$1:$D$49,,0)</f>
        <v>0.5</v>
      </c>
      <c r="L707" s="5">
        <f>_xlfn.XLOOKUP(D707,products!$A$1:$A$49,products!$E$1:$E$49,,0)</f>
        <v>8.91</v>
      </c>
      <c r="M707" s="5">
        <f>orders!L707*orders!E707</f>
        <v>17.82</v>
      </c>
      <c r="N707" t="str" cm="1">
        <f t="array" ref="N707">_xlfn.IFS(I707="Rob","Robusta",I707="Exc","Excelsa",I707="Ara","Arabica",I707="Lib","Liberica",I707="","")</f>
        <v>Excelsa</v>
      </c>
      <c r="O707" t="str" cm="1">
        <f t="array" ref="O707">_xlfn.IFS(J707="M","Medium",J707="L","Light",J707="D","Dark",J707="","")</f>
        <v>Light</v>
      </c>
      <c r="P707" t="str">
        <f>_xlfn.XLOOKUP(Table1[[#This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_xlfn.XLOOKUP(orders!C708,customers!$A$1:$A$1001,customers!$G$1:$G$1001,,0)</f>
        <v>United States</v>
      </c>
      <c r="I708" t="str">
        <f>_xlfn.XLOOKUP(D708,products!$A$1:$A$49,products!$B$1:$B$49,,0)</f>
        <v>Exc</v>
      </c>
      <c r="J708" t="str">
        <f>_xlfn.XLOOKUP(D708,products!$A$1:$A$49,products!$C$1:$C$49,,0)</f>
        <v>M</v>
      </c>
      <c r="K708" s="4">
        <f>_xlfn.XLOOKUP(orders!D708,products!$A$1:$A$49,products!$D$1:$D$49,,0)</f>
        <v>0.2</v>
      </c>
      <c r="L708" s="5">
        <f>_xlfn.XLOOKUP(D708,products!$A$1:$A$49,products!$E$1:$E$49,,0)</f>
        <v>4.125</v>
      </c>
      <c r="M708" s="5">
        <f>orders!L708*orders!E708</f>
        <v>12.375</v>
      </c>
      <c r="N708" t="str" cm="1">
        <f t="array" ref="N708">_xlfn.IFS(I708="Rob","Robusta",I708="Exc","Excelsa",I708="Ara","Arabica",I708="Lib","Liberica",I708="","")</f>
        <v>Excelsa</v>
      </c>
      <c r="O708" t="str" cm="1">
        <f t="array" ref="O708">_xlfn.IFS(J708="M","Medium",J708="L","Light",J708="D","Dark",J708="","")</f>
        <v>Medium</v>
      </c>
      <c r="P708" t="str">
        <f>_xlfn.XLOOKUP(Table1[[#This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_xlfn.XLOOKUP(orders!C709,customers!$A$1:$A$1001,customers!$G$1:$G$1001,,0)</f>
        <v>Ireland</v>
      </c>
      <c r="I709" t="str">
        <f>_xlfn.XLOOKUP(D709,products!$A$1:$A$49,products!$B$1:$B$49,,0)</f>
        <v>Lib</v>
      </c>
      <c r="J709" t="str">
        <f>_xlfn.XLOOKUP(D709,products!$A$1:$A$49,products!$C$1:$C$49,,0)</f>
        <v>D</v>
      </c>
      <c r="K709" s="4">
        <f>_xlfn.XLOOKUP(orders!D709,products!$A$1:$A$49,products!$D$1:$D$49,,0)</f>
        <v>1</v>
      </c>
      <c r="L709" s="5">
        <f>_xlfn.XLOOKUP(D709,products!$A$1:$A$49,products!$E$1:$E$49,,0)</f>
        <v>12.95</v>
      </c>
      <c r="M709" s="5">
        <f>orders!L709*orders!E709</f>
        <v>25.9</v>
      </c>
      <c r="N709" t="str" cm="1">
        <f t="array" ref="N709">_xlfn.IFS(I709="Rob","Robusta",I709="Exc","Excelsa",I709="Ara","Arabica",I709="Lib","Liberica",I709="","")</f>
        <v>Liberica</v>
      </c>
      <c r="O709" t="str" cm="1">
        <f t="array" ref="O709">_xlfn.IFS(J709="M","Medium",J709="L","Light",J709="D","Dark",J709="","")</f>
        <v>Dark</v>
      </c>
      <c r="P709" t="str">
        <f>_xlfn.XLOOKUP(Table1[[#This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_xlfn.XLOOKUP(orders!C710,customers!$A$1:$A$1001,customers!$G$1:$G$1001,,0)</f>
        <v>United States</v>
      </c>
      <c r="I710" t="str">
        <f>_xlfn.XLOOKUP(D710,products!$A$1:$A$49,products!$B$1:$B$49,,0)</f>
        <v>Ara</v>
      </c>
      <c r="J710" t="str">
        <f>_xlfn.XLOOKUP(D710,products!$A$1:$A$49,products!$C$1:$C$49,,0)</f>
        <v>M</v>
      </c>
      <c r="K710" s="4">
        <f>_xlfn.XLOOKUP(orders!D710,products!$A$1:$A$49,products!$D$1:$D$49,,0)</f>
        <v>0.5</v>
      </c>
      <c r="L710" s="5">
        <f>_xlfn.XLOOKUP(D710,products!$A$1:$A$49,products!$E$1:$E$49,,0)</f>
        <v>6.75</v>
      </c>
      <c r="M710" s="5">
        <f>orders!L710*orders!E710</f>
        <v>13.5</v>
      </c>
      <c r="N710" t="str" cm="1">
        <f t="array" ref="N710">_xlfn.IFS(I710="Rob","Robusta",I710="Exc","Excelsa",I710="Ara","Arabica",I710="Lib","Liberica",I710="","")</f>
        <v>Arabica</v>
      </c>
      <c r="O710" t="str" cm="1">
        <f t="array" ref="O710">_xlfn.IFS(J710="M","Medium",J710="L","Light",J710="D","Dark",J710="","")</f>
        <v>Medium</v>
      </c>
      <c r="P710" t="str">
        <f>_xlfn.XLOOKUP(Table1[[#This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_xlfn.XLOOKUP(orders!C711,customers!$A$1:$A$1001,customers!$G$1:$G$1001,,0)</f>
        <v>United States</v>
      </c>
      <c r="I711" t="str">
        <f>_xlfn.XLOOKUP(D711,products!$A$1:$A$49,products!$B$1:$B$49,,0)</f>
        <v>Exc</v>
      </c>
      <c r="J711" t="str">
        <f>_xlfn.XLOOKUP(D711,products!$A$1:$A$49,products!$C$1:$C$49,,0)</f>
        <v>L</v>
      </c>
      <c r="K711" s="4">
        <f>_xlfn.XLOOKUP(orders!D711,products!$A$1:$A$49,products!$D$1:$D$49,,0)</f>
        <v>0.5</v>
      </c>
      <c r="L711" s="5">
        <f>_xlfn.XLOOKUP(D711,products!$A$1:$A$49,products!$E$1:$E$49,,0)</f>
        <v>8.91</v>
      </c>
      <c r="M711" s="5">
        <f>orders!L711*orders!E711</f>
        <v>17.82</v>
      </c>
      <c r="N711" t="str" cm="1">
        <f t="array" ref="N711">_xlfn.IFS(I711="Rob","Robusta",I711="Exc","Excelsa",I711="Ara","Arabica",I711="Lib","Liberica",I711="","")</f>
        <v>Excelsa</v>
      </c>
      <c r="O711" t="str" cm="1">
        <f t="array" ref="O711">_xlfn.IFS(J711="M","Medium",J711="L","Light",J711="D","Dark",J711="","")</f>
        <v>Light</v>
      </c>
      <c r="P711" t="str">
        <f>_xlfn.XLOOKUP(Table1[[#This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_xlfn.XLOOKUP(orders!C712,customers!$A$1:$A$1001,customers!$G$1:$G$1001,,0)</f>
        <v>United States</v>
      </c>
      <c r="I712" t="str">
        <f>_xlfn.XLOOKUP(D712,products!$A$1:$A$49,products!$B$1:$B$49,,0)</f>
        <v>Exc</v>
      </c>
      <c r="J712" t="str">
        <f>_xlfn.XLOOKUP(D712,products!$A$1:$A$49,products!$C$1:$C$49,,0)</f>
        <v>M</v>
      </c>
      <c r="K712" s="4">
        <f>_xlfn.XLOOKUP(orders!D712,products!$A$1:$A$49,products!$D$1:$D$49,,0)</f>
        <v>0.5</v>
      </c>
      <c r="L712" s="5">
        <f>_xlfn.XLOOKUP(D712,products!$A$1:$A$49,products!$E$1:$E$49,,0)</f>
        <v>8.25</v>
      </c>
      <c r="M712" s="5">
        <f>orders!L712*orders!E712</f>
        <v>24.75</v>
      </c>
      <c r="N712" t="str" cm="1">
        <f t="array" ref="N712">_xlfn.IFS(I712="Rob","Robusta",I712="Exc","Excelsa",I712="Ara","Arabica",I712="Lib","Liberica",I712="","")</f>
        <v>Excelsa</v>
      </c>
      <c r="O712" t="str" cm="1">
        <f t="array" ref="O712">_xlfn.IFS(J712="M","Medium",J712="L","Light",J712="D","Dark",J712="","")</f>
        <v>Medium</v>
      </c>
      <c r="P712" t="str">
        <f>_xlfn.XLOOKUP(Table1[[#This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_xlfn.XLOOKUP(orders!C713,customers!$A$1:$A$1001,customers!$G$1:$G$1001,,0)</f>
        <v>United States</v>
      </c>
      <c r="I713" t="str">
        <f>_xlfn.XLOOKUP(D713,products!$A$1:$A$49,products!$B$1:$B$49,,0)</f>
        <v>Rob</v>
      </c>
      <c r="J713" t="str">
        <f>_xlfn.XLOOKUP(D713,products!$A$1:$A$49,products!$C$1:$C$49,,0)</f>
        <v>M</v>
      </c>
      <c r="K713" s="4">
        <f>_xlfn.XLOOKUP(orders!D713,products!$A$1:$A$49,products!$D$1:$D$49,,0)</f>
        <v>0.2</v>
      </c>
      <c r="L713" s="5">
        <f>_xlfn.XLOOKUP(D713,products!$A$1:$A$49,products!$E$1:$E$49,,0)</f>
        <v>2.9849999999999999</v>
      </c>
      <c r="M713" s="5">
        <f>orders!L713*orders!E713</f>
        <v>17.91</v>
      </c>
      <c r="N713" t="str" cm="1">
        <f t="array" ref="N713">_xlfn.IFS(I713="Rob","Robusta",I713="Exc","Excelsa",I713="Ara","Arabica",I713="Lib","Liberica",I713="","")</f>
        <v>Robusta</v>
      </c>
      <c r="O713" t="str" cm="1">
        <f t="array" ref="O713">_xlfn.IFS(J713="M","Medium",J713="L","Light",J713="D","Dark",J713="","")</f>
        <v>Medium</v>
      </c>
      <c r="P713" t="str">
        <f>_xlfn.XLOOKUP(Table1[[#This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_xlfn.XLOOKUP(orders!C714,customers!$A$1:$A$1001,customers!$G$1:$G$1001,,0)</f>
        <v>United Kingdom</v>
      </c>
      <c r="I714" t="str">
        <f>_xlfn.XLOOKUP(D714,products!$A$1:$A$49,products!$B$1:$B$49,,0)</f>
        <v>Exc</v>
      </c>
      <c r="J714" t="str">
        <f>_xlfn.XLOOKUP(D714,products!$A$1:$A$49,products!$C$1:$C$49,,0)</f>
        <v>M</v>
      </c>
      <c r="K714" s="4">
        <f>_xlfn.XLOOKUP(orders!D714,products!$A$1:$A$49,products!$D$1:$D$49,,0)</f>
        <v>0.5</v>
      </c>
      <c r="L714" s="5">
        <f>_xlfn.XLOOKUP(D714,products!$A$1:$A$49,products!$E$1:$E$49,,0)</f>
        <v>8.25</v>
      </c>
      <c r="M714" s="5">
        <f>orders!L714*orders!E714</f>
        <v>16.5</v>
      </c>
      <c r="N714" t="str" cm="1">
        <f t="array" ref="N714">_xlfn.IFS(I714="Rob","Robusta",I714="Exc","Excelsa",I714="Ara","Arabica",I714="Lib","Liberica",I714="","")</f>
        <v>Excelsa</v>
      </c>
      <c r="O714" t="str" cm="1">
        <f t="array" ref="O714">_xlfn.IFS(J714="M","Medium",J714="L","Light",J714="D","Dark",J714="","")</f>
        <v>Medium</v>
      </c>
      <c r="P714" t="str">
        <f>_xlfn.XLOOKUP(Table1[[#This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_xlfn.XLOOKUP(orders!C715,customers!$A$1:$A$1001,customers!$G$1:$G$1001,,0)</f>
        <v>United States</v>
      </c>
      <c r="I715" t="str">
        <f>_xlfn.XLOOKUP(D715,products!$A$1:$A$49,products!$B$1:$B$49,,0)</f>
        <v>Rob</v>
      </c>
      <c r="J715" t="str">
        <f>_xlfn.XLOOKUP(D715,products!$A$1:$A$49,products!$C$1:$C$49,,0)</f>
        <v>M</v>
      </c>
      <c r="K715" s="4">
        <f>_xlfn.XLOOKUP(orders!D715,products!$A$1:$A$49,products!$D$1:$D$49,,0)</f>
        <v>0.2</v>
      </c>
      <c r="L715" s="5">
        <f>_xlfn.XLOOKUP(D715,products!$A$1:$A$49,products!$E$1:$E$49,,0)</f>
        <v>2.9849999999999999</v>
      </c>
      <c r="M715" s="5">
        <f>orders!L715*orders!E715</f>
        <v>2.9849999999999999</v>
      </c>
      <c r="N715" t="str" cm="1">
        <f t="array" ref="N715">_xlfn.IFS(I715="Rob","Robusta",I715="Exc","Excelsa",I715="Ara","Arabica",I715="Lib","Liberica",I715="","")</f>
        <v>Robusta</v>
      </c>
      <c r="O715" t="str" cm="1">
        <f t="array" ref="O715">_xlfn.IFS(J715="M","Medium",J715="L","Light",J715="D","Dark",J715="","")</f>
        <v>Medium</v>
      </c>
      <c r="P715" t="str">
        <f>_xlfn.XLOOKUP(Table1[[#This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_xlfn.XLOOKUP(orders!C716,customers!$A$1:$A$1001,customers!$G$1:$G$1001,,0)</f>
        <v>Ireland</v>
      </c>
      <c r="I716" t="str">
        <f>_xlfn.XLOOKUP(D716,products!$A$1:$A$49,products!$B$1:$B$49,,0)</f>
        <v>Exc</v>
      </c>
      <c r="J716" t="str">
        <f>_xlfn.XLOOKUP(D716,products!$A$1:$A$49,products!$C$1:$C$49,,0)</f>
        <v>D</v>
      </c>
      <c r="K716" s="4">
        <f>_xlfn.XLOOKUP(orders!D716,products!$A$1:$A$49,products!$D$1:$D$49,,0)</f>
        <v>0.2</v>
      </c>
      <c r="L716" s="5">
        <f>_xlfn.XLOOKUP(D716,products!$A$1:$A$49,products!$E$1:$E$49,,0)</f>
        <v>3.645</v>
      </c>
      <c r="M716" s="5">
        <f>orders!L716*orders!E716</f>
        <v>14.58</v>
      </c>
      <c r="N716" t="str" cm="1">
        <f t="array" ref="N716">_xlfn.IFS(I716="Rob","Robusta",I716="Exc","Excelsa",I716="Ara","Arabica",I716="Lib","Liberica",I716="","")</f>
        <v>Excelsa</v>
      </c>
      <c r="O716" t="str" cm="1">
        <f t="array" ref="O716">_xlfn.IFS(J716="M","Medium",J716="L","Light",J716="D","Dark",J716="","")</f>
        <v>Dark</v>
      </c>
      <c r="P716" t="str">
        <f>_xlfn.XLOOKUP(Table1[[#This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_xlfn.XLOOKUP(orders!C717,customers!$A$1:$A$1001,customers!$G$1:$G$1001,,0)</f>
        <v>United States</v>
      </c>
      <c r="I717" t="str">
        <f>_xlfn.XLOOKUP(D717,products!$A$1:$A$49,products!$B$1:$B$49,,0)</f>
        <v>Exc</v>
      </c>
      <c r="J717" t="str">
        <f>_xlfn.XLOOKUP(D717,products!$A$1:$A$49,products!$C$1:$C$49,,0)</f>
        <v>L</v>
      </c>
      <c r="K717" s="4">
        <f>_xlfn.XLOOKUP(orders!D717,products!$A$1:$A$49,products!$D$1:$D$49,,0)</f>
        <v>1</v>
      </c>
      <c r="L717" s="5">
        <f>_xlfn.XLOOKUP(D717,products!$A$1:$A$49,products!$E$1:$E$49,,0)</f>
        <v>14.85</v>
      </c>
      <c r="M717" s="5">
        <f>orders!L717*orders!E717</f>
        <v>89.1</v>
      </c>
      <c r="N717" t="str" cm="1">
        <f t="array" ref="N717">_xlfn.IFS(I717="Rob","Robusta",I717="Exc","Excelsa",I717="Ara","Arabica",I717="Lib","Liberica",I717="","")</f>
        <v>Excelsa</v>
      </c>
      <c r="O717" t="str" cm="1">
        <f t="array" ref="O717">_xlfn.IFS(J717="M","Medium",J717="L","Light",J717="D","Dark",J717="","")</f>
        <v>Light</v>
      </c>
      <c r="P717" t="str">
        <f>_xlfn.XLOOKUP(Table1[[#This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_xlfn.XLOOKUP(orders!C718,customers!$A$1:$A$1001,customers!$G$1:$G$1001,,0)</f>
        <v>Ireland</v>
      </c>
      <c r="I718" t="str">
        <f>_xlfn.XLOOKUP(D718,products!$A$1:$A$49,products!$B$1:$B$49,,0)</f>
        <v>Rob</v>
      </c>
      <c r="J718" t="str">
        <f>_xlfn.XLOOKUP(D718,products!$A$1:$A$49,products!$C$1:$C$49,,0)</f>
        <v>L</v>
      </c>
      <c r="K718" s="4">
        <f>_xlfn.XLOOKUP(orders!D718,products!$A$1:$A$49,products!$D$1:$D$49,,0)</f>
        <v>1</v>
      </c>
      <c r="L718" s="5">
        <f>_xlfn.XLOOKUP(D718,products!$A$1:$A$49,products!$E$1:$E$49,,0)</f>
        <v>11.95</v>
      </c>
      <c r="M718" s="5">
        <f>orders!L718*orders!E718</f>
        <v>35.849999999999994</v>
      </c>
      <c r="N718" t="str" cm="1">
        <f t="array" ref="N718">_xlfn.IFS(I718="Rob","Robusta",I718="Exc","Excelsa",I718="Ara","Arabica",I718="Lib","Liberica",I718="","")</f>
        <v>Robusta</v>
      </c>
      <c r="O718" t="str" cm="1">
        <f t="array" ref="O718">_xlfn.IFS(J718="M","Medium",J718="L","Light",J718="D","Dark",J718="","")</f>
        <v>Light</v>
      </c>
      <c r="P718" t="str">
        <f>_xlfn.XLOOKUP(Table1[[#This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_xlfn.XLOOKUP(orders!C719,customers!$A$1:$A$1001,customers!$G$1:$G$1001,,0)</f>
        <v>United States</v>
      </c>
      <c r="I719" t="str">
        <f>_xlfn.XLOOKUP(D719,products!$A$1:$A$49,products!$B$1:$B$49,,0)</f>
        <v>Ara</v>
      </c>
      <c r="J719" t="str">
        <f>_xlfn.XLOOKUP(D719,products!$A$1:$A$49,products!$C$1:$C$49,,0)</f>
        <v>D</v>
      </c>
      <c r="K719" s="4">
        <f>_xlfn.XLOOKUP(orders!D719,products!$A$1:$A$49,products!$D$1:$D$49,,0)</f>
        <v>2.5</v>
      </c>
      <c r="L719" s="5">
        <f>_xlfn.XLOOKUP(D719,products!$A$1:$A$49,products!$E$1:$E$49,,0)</f>
        <v>22.884999999999998</v>
      </c>
      <c r="M719" s="5">
        <f>orders!L719*orders!E719</f>
        <v>68.655000000000001</v>
      </c>
      <c r="N719" t="str" cm="1">
        <f t="array" ref="N719">_xlfn.IFS(I719="Rob","Robusta",I719="Exc","Excelsa",I719="Ara","Arabica",I719="Lib","Liberica",I719="","")</f>
        <v>Arabica</v>
      </c>
      <c r="O719" t="str" cm="1">
        <f t="array" ref="O719">_xlfn.IFS(J719="M","Medium",J719="L","Light",J719="D","Dark",J719="","")</f>
        <v>Dark</v>
      </c>
      <c r="P719" t="str">
        <f>_xlfn.XLOOKUP(Table1[[#This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_xlfn.XLOOKUP(orders!C720,customers!$A$1:$A$1001,customers!$G$1:$G$1001,,0)</f>
        <v>United States</v>
      </c>
      <c r="I720" t="str">
        <f>_xlfn.XLOOKUP(D720,products!$A$1:$A$49,products!$B$1:$B$49,,0)</f>
        <v>Lib</v>
      </c>
      <c r="J720" t="str">
        <f>_xlfn.XLOOKUP(D720,products!$A$1:$A$49,products!$C$1:$C$49,,0)</f>
        <v>D</v>
      </c>
      <c r="K720" s="4">
        <f>_xlfn.XLOOKUP(orders!D720,products!$A$1:$A$49,products!$D$1:$D$49,,0)</f>
        <v>1</v>
      </c>
      <c r="L720" s="5">
        <f>_xlfn.XLOOKUP(D720,products!$A$1:$A$49,products!$E$1:$E$49,,0)</f>
        <v>12.95</v>
      </c>
      <c r="M720" s="5">
        <f>orders!L720*orders!E720</f>
        <v>38.849999999999994</v>
      </c>
      <c r="N720" t="str" cm="1">
        <f t="array" ref="N720">_xlfn.IFS(I720="Rob","Robusta",I720="Exc","Excelsa",I720="Ara","Arabica",I720="Lib","Liberica",I720="","")</f>
        <v>Liberica</v>
      </c>
      <c r="O720" t="str" cm="1">
        <f t="array" ref="O720">_xlfn.IFS(J720="M","Medium",J720="L","Light",J720="D","Dark",J720="","")</f>
        <v>Dark</v>
      </c>
      <c r="P720" t="str">
        <f>_xlfn.XLOOKUP(Table1[[#This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_xlfn.XLOOKUP(orders!C721,customers!$A$1:$A$1001,customers!$G$1:$G$1001,,0)</f>
        <v>United States</v>
      </c>
      <c r="I721" t="str">
        <f>_xlfn.XLOOKUP(D721,products!$A$1:$A$49,products!$B$1:$B$49,,0)</f>
        <v>Lib</v>
      </c>
      <c r="J721" t="str">
        <f>_xlfn.XLOOKUP(D721,products!$A$1:$A$49,products!$C$1:$C$49,,0)</f>
        <v>L</v>
      </c>
      <c r="K721" s="4">
        <f>_xlfn.XLOOKUP(orders!D721,products!$A$1:$A$49,products!$D$1:$D$49,,0)</f>
        <v>1</v>
      </c>
      <c r="L721" s="5">
        <f>_xlfn.XLOOKUP(D721,products!$A$1:$A$49,products!$E$1:$E$49,,0)</f>
        <v>15.85</v>
      </c>
      <c r="M721" s="5">
        <f>orders!L721*orders!E721</f>
        <v>79.25</v>
      </c>
      <c r="N721" t="str" cm="1">
        <f t="array" ref="N721">_xlfn.IFS(I721="Rob","Robusta",I721="Exc","Excelsa",I721="Ara","Arabica",I721="Lib","Liberica",I721="","")</f>
        <v>Liberica</v>
      </c>
      <c r="O721" t="str" cm="1">
        <f t="array" ref="O721">_xlfn.IFS(J721="M","Medium",J721="L","Light",J721="D","Dark",J721="","")</f>
        <v>Light</v>
      </c>
      <c r="P721" t="str">
        <f>_xlfn.XLOOKUP(Table1[[#This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_xlfn.XLOOKUP(orders!C722,customers!$A$1:$A$1001,customers!$G$1:$G$1001,,0)</f>
        <v>United States</v>
      </c>
      <c r="I722" t="str">
        <f>_xlfn.XLOOKUP(D722,products!$A$1:$A$49,products!$B$1:$B$49,,0)</f>
        <v>Exc</v>
      </c>
      <c r="J722" t="str">
        <f>_xlfn.XLOOKUP(D722,products!$A$1:$A$49,products!$C$1:$C$49,,0)</f>
        <v>D</v>
      </c>
      <c r="K722" s="4">
        <f>_xlfn.XLOOKUP(orders!D722,products!$A$1:$A$49,products!$D$1:$D$49,,0)</f>
        <v>0.5</v>
      </c>
      <c r="L722" s="5">
        <f>_xlfn.XLOOKUP(D722,products!$A$1:$A$49,products!$E$1:$E$49,,0)</f>
        <v>7.29</v>
      </c>
      <c r="M722" s="5">
        <f>orders!L722*orders!E722</f>
        <v>36.450000000000003</v>
      </c>
      <c r="N722" t="str" cm="1">
        <f t="array" ref="N722">_xlfn.IFS(I722="Rob","Robusta",I722="Exc","Excelsa",I722="Ara","Arabica",I722="Lib","Liberica",I722="","")</f>
        <v>Excelsa</v>
      </c>
      <c r="O722" t="str" cm="1">
        <f t="array" ref="O722">_xlfn.IFS(J722="M","Medium",J722="L","Light",J722="D","Dark",J722="","")</f>
        <v>Dark</v>
      </c>
      <c r="P722" t="str">
        <f>_xlfn.XLOOKUP(Table1[[#This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_xlfn.XLOOKUP(orders!C723,customers!$A$1:$A$1001,customers!$G$1:$G$1001,,0)</f>
        <v>United States</v>
      </c>
      <c r="I723" t="str">
        <f>_xlfn.XLOOKUP(D723,products!$A$1:$A$49,products!$B$1:$B$49,,0)</f>
        <v>Rob</v>
      </c>
      <c r="J723" t="str">
        <f>_xlfn.XLOOKUP(D723,products!$A$1:$A$49,products!$C$1:$C$49,,0)</f>
        <v>M</v>
      </c>
      <c r="K723" s="4">
        <f>_xlfn.XLOOKUP(orders!D723,products!$A$1:$A$49,products!$D$1:$D$49,,0)</f>
        <v>0.2</v>
      </c>
      <c r="L723" s="5">
        <f>_xlfn.XLOOKUP(D723,products!$A$1:$A$49,products!$E$1:$E$49,,0)</f>
        <v>2.9849999999999999</v>
      </c>
      <c r="M723" s="5">
        <f>orders!L723*orders!E723</f>
        <v>8.9550000000000001</v>
      </c>
      <c r="N723" t="str" cm="1">
        <f t="array" ref="N723">_xlfn.IFS(I723="Rob","Robusta",I723="Exc","Excelsa",I723="Ara","Arabica",I723="Lib","Liberica",I723="","")</f>
        <v>Robusta</v>
      </c>
      <c r="O723" t="str" cm="1">
        <f t="array" ref="O723">_xlfn.IFS(J723="M","Medium",J723="L","Light",J723="D","Dark",J723="","")</f>
        <v>Medium</v>
      </c>
      <c r="P723" t="str">
        <f>_xlfn.XLOOKUP(Table1[[#This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_xlfn.XLOOKUP(orders!C724,customers!$A$1:$A$1001,customers!$G$1:$G$1001,,0)</f>
        <v>United States</v>
      </c>
      <c r="I724" t="str">
        <f>_xlfn.XLOOKUP(D724,products!$A$1:$A$49,products!$B$1:$B$49,,0)</f>
        <v>Exc</v>
      </c>
      <c r="J724" t="str">
        <f>_xlfn.XLOOKUP(D724,products!$A$1:$A$49,products!$C$1:$C$49,,0)</f>
        <v>D</v>
      </c>
      <c r="K724" s="4">
        <f>_xlfn.XLOOKUP(orders!D724,products!$A$1:$A$49,products!$D$1:$D$49,,0)</f>
        <v>1</v>
      </c>
      <c r="L724" s="5">
        <f>_xlfn.XLOOKUP(D724,products!$A$1:$A$49,products!$E$1:$E$49,,0)</f>
        <v>12.15</v>
      </c>
      <c r="M724" s="5">
        <f>orders!L724*orders!E724</f>
        <v>24.3</v>
      </c>
      <c r="N724" t="str" cm="1">
        <f t="array" ref="N724">_xlfn.IFS(I724="Rob","Robusta",I724="Exc","Excelsa",I724="Ara","Arabica",I724="Lib","Liberica",I724="","")</f>
        <v>Excelsa</v>
      </c>
      <c r="O724" t="str" cm="1">
        <f t="array" ref="O724">_xlfn.IFS(J724="M","Medium",J724="L","Light",J724="D","Dark",J724="","")</f>
        <v>Dark</v>
      </c>
      <c r="P724" t="str">
        <f>_xlfn.XLOOKUP(Table1[[#This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_xlfn.XLOOKUP(orders!C725,customers!$A$1:$A$1001,customers!$G$1:$G$1001,,0)</f>
        <v>United States</v>
      </c>
      <c r="I725" t="str">
        <f>_xlfn.XLOOKUP(D725,products!$A$1:$A$49,products!$B$1:$B$49,,0)</f>
        <v>Exc</v>
      </c>
      <c r="J725" t="str">
        <f>_xlfn.XLOOKUP(D725,products!$A$1:$A$49,products!$C$1:$C$49,,0)</f>
        <v>M</v>
      </c>
      <c r="K725" s="4">
        <f>_xlfn.XLOOKUP(orders!D725,products!$A$1:$A$49,products!$D$1:$D$49,,0)</f>
        <v>2.5</v>
      </c>
      <c r="L725" s="5">
        <f>_xlfn.XLOOKUP(D725,products!$A$1:$A$49,products!$E$1:$E$49,,0)</f>
        <v>31.624999999999996</v>
      </c>
      <c r="M725" s="5">
        <f>orders!L725*orders!E725</f>
        <v>63.249999999999993</v>
      </c>
      <c r="N725" t="str" cm="1">
        <f t="array" ref="N725">_xlfn.IFS(I725="Rob","Robusta",I725="Exc","Excelsa",I725="Ara","Arabica",I725="Lib","Liberica",I725="","")</f>
        <v>Excelsa</v>
      </c>
      <c r="O725" t="str" cm="1">
        <f t="array" ref="O725">_xlfn.IFS(J725="M","Medium",J725="L","Light",J725="D","Dark",J725="","")</f>
        <v>Medium</v>
      </c>
      <c r="P725" t="str">
        <f>_xlfn.XLOOKUP(Table1[[#This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_xlfn.XLOOKUP(orders!C726,customers!$A$1:$A$1001,customers!$G$1:$G$1001,,0)</f>
        <v>United States</v>
      </c>
      <c r="I726" t="str">
        <f>_xlfn.XLOOKUP(D726,products!$A$1:$A$49,products!$B$1:$B$49,,0)</f>
        <v>Ara</v>
      </c>
      <c r="J726" t="str">
        <f>_xlfn.XLOOKUP(D726,products!$A$1:$A$49,products!$C$1:$C$49,,0)</f>
        <v>M</v>
      </c>
      <c r="K726" s="4">
        <f>_xlfn.XLOOKUP(orders!D726,products!$A$1:$A$49,products!$D$1:$D$49,,0)</f>
        <v>0.2</v>
      </c>
      <c r="L726" s="5">
        <f>_xlfn.XLOOKUP(D726,products!$A$1:$A$49,products!$E$1:$E$49,,0)</f>
        <v>3.375</v>
      </c>
      <c r="M726" s="5">
        <f>orders!L726*orders!E726</f>
        <v>6.75</v>
      </c>
      <c r="N726" t="str" cm="1">
        <f t="array" ref="N726">_xlfn.IFS(I726="Rob","Robusta",I726="Exc","Excelsa",I726="Ara","Arabica",I726="Lib","Liberica",I726="","")</f>
        <v>Arabica</v>
      </c>
      <c r="O726" t="str" cm="1">
        <f t="array" ref="O726">_xlfn.IFS(J726="M","Medium",J726="L","Light",J726="D","Dark",J726="","")</f>
        <v>Medium</v>
      </c>
      <c r="P726" t="str">
        <f>_xlfn.XLOOKUP(Table1[[#This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_xlfn.XLOOKUP(orders!C727,customers!$A$1:$A$1001,customers!$G$1:$G$1001,,0)</f>
        <v>United States</v>
      </c>
      <c r="I727" t="str">
        <f>_xlfn.XLOOKUP(D727,products!$A$1:$A$49,products!$B$1:$B$49,,0)</f>
        <v>Ara</v>
      </c>
      <c r="J727" t="str">
        <f>_xlfn.XLOOKUP(D727,products!$A$1:$A$49,products!$C$1:$C$49,,0)</f>
        <v>L</v>
      </c>
      <c r="K727" s="4">
        <f>_xlfn.XLOOKUP(orders!D727,products!$A$1:$A$49,products!$D$1:$D$49,,0)</f>
        <v>0.2</v>
      </c>
      <c r="L727" s="5">
        <f>_xlfn.XLOOKUP(D727,products!$A$1:$A$49,products!$E$1:$E$49,,0)</f>
        <v>3.8849999999999998</v>
      </c>
      <c r="M727" s="5">
        <f>orders!L727*orders!E727</f>
        <v>23.31</v>
      </c>
      <c r="N727" t="str" cm="1">
        <f t="array" ref="N727">_xlfn.IFS(I727="Rob","Robusta",I727="Exc","Excelsa",I727="Ara","Arabica",I727="Lib","Liberica",I727="","")</f>
        <v>Arabica</v>
      </c>
      <c r="O727" t="str" cm="1">
        <f t="array" ref="O727">_xlfn.IFS(J727="M","Medium",J727="L","Light",J727="D","Dark",J727="","")</f>
        <v>Light</v>
      </c>
      <c r="P727" t="str">
        <f>_xlfn.XLOOKUP(Table1[[#This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_xlfn.XLOOKUP(orders!C728,customers!$A$1:$A$1001,customers!$G$1:$G$1001,,0)</f>
        <v>United States</v>
      </c>
      <c r="I728" t="str">
        <f>_xlfn.XLOOKUP(D728,products!$A$1:$A$49,products!$B$1:$B$49,,0)</f>
        <v>Lib</v>
      </c>
      <c r="J728" t="str">
        <f>_xlfn.XLOOKUP(D728,products!$A$1:$A$49,products!$C$1:$C$49,,0)</f>
        <v>L</v>
      </c>
      <c r="K728" s="4">
        <f>_xlfn.XLOOKUP(orders!D728,products!$A$1:$A$49,products!$D$1:$D$49,,0)</f>
        <v>2.5</v>
      </c>
      <c r="L728" s="5">
        <f>_xlfn.XLOOKUP(D728,products!$A$1:$A$49,products!$E$1:$E$49,,0)</f>
        <v>36.454999999999998</v>
      </c>
      <c r="M728" s="5">
        <f>orders!L728*orders!E728</f>
        <v>145.82</v>
      </c>
      <c r="N728" t="str" cm="1">
        <f t="array" ref="N728">_xlfn.IFS(I728="Rob","Robusta",I728="Exc","Excelsa",I728="Ara","Arabica",I728="Lib","Liberica",I728="","")</f>
        <v>Liberica</v>
      </c>
      <c r="O728" t="str" cm="1">
        <f t="array" ref="O728">_xlfn.IFS(J728="M","Medium",J728="L","Light",J728="D","Dark",J728="","")</f>
        <v>Light</v>
      </c>
      <c r="P728" t="str">
        <f>_xlfn.XLOOKUP(Table1[[#This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_xlfn.XLOOKUP(orders!C729,customers!$A$1:$A$1001,customers!$G$1:$G$1001,,0)</f>
        <v>Ireland</v>
      </c>
      <c r="I729" t="str">
        <f>_xlfn.XLOOKUP(D729,products!$A$1:$A$49,products!$B$1:$B$49,,0)</f>
        <v>Rob</v>
      </c>
      <c r="J729" t="str">
        <f>_xlfn.XLOOKUP(D729,products!$A$1:$A$49,products!$C$1:$C$49,,0)</f>
        <v>M</v>
      </c>
      <c r="K729" s="4">
        <f>_xlfn.XLOOKUP(orders!D729,products!$A$1:$A$49,products!$D$1:$D$49,,0)</f>
        <v>0.5</v>
      </c>
      <c r="L729" s="5">
        <f>_xlfn.XLOOKUP(D729,products!$A$1:$A$49,products!$E$1:$E$49,,0)</f>
        <v>5.97</v>
      </c>
      <c r="M729" s="5">
        <f>orders!L729*orders!E729</f>
        <v>29.849999999999998</v>
      </c>
      <c r="N729" t="str" cm="1">
        <f t="array" ref="N729">_xlfn.IFS(I729="Rob","Robusta",I729="Exc","Excelsa",I729="Ara","Arabica",I729="Lib","Liberica",I729="","")</f>
        <v>Robusta</v>
      </c>
      <c r="O729" t="str" cm="1">
        <f t="array" ref="O729">_xlfn.IFS(J729="M","Medium",J729="L","Light",J729="D","Dark",J729="","")</f>
        <v>Medium</v>
      </c>
      <c r="P729" t="str">
        <f>_xlfn.XLOOKUP(Table1[[#This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_xlfn.XLOOKUP(orders!C730,customers!$A$1:$A$1001,customers!$G$1:$G$1001,,0)</f>
        <v>United States</v>
      </c>
      <c r="I730" t="str">
        <f>_xlfn.XLOOKUP(D730,products!$A$1:$A$49,products!$B$1:$B$49,,0)</f>
        <v>Exc</v>
      </c>
      <c r="J730" t="str">
        <f>_xlfn.XLOOKUP(D730,products!$A$1:$A$49,products!$C$1:$C$49,,0)</f>
        <v>D</v>
      </c>
      <c r="K730" s="4">
        <f>_xlfn.XLOOKUP(orders!D730,products!$A$1:$A$49,products!$D$1:$D$49,,0)</f>
        <v>0.5</v>
      </c>
      <c r="L730" s="5">
        <f>_xlfn.XLOOKUP(D730,products!$A$1:$A$49,products!$E$1:$E$49,,0)</f>
        <v>7.29</v>
      </c>
      <c r="M730" s="5">
        <f>orders!L730*orders!E730</f>
        <v>21.87</v>
      </c>
      <c r="N730" t="str" cm="1">
        <f t="array" ref="N730">_xlfn.IFS(I730="Rob","Robusta",I730="Exc","Excelsa",I730="Ara","Arabica",I730="Lib","Liberica",I730="","")</f>
        <v>Excelsa</v>
      </c>
      <c r="O730" t="str" cm="1">
        <f t="array" ref="O730">_xlfn.IFS(J730="M","Medium",J730="L","Light",J730="D","Dark",J730="","")</f>
        <v>Dark</v>
      </c>
      <c r="P730" t="str">
        <f>_xlfn.XLOOKUP(Table1[[#This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_xlfn.XLOOKUP(orders!C731,customers!$A$1:$A$1001,customers!$G$1:$G$1001,,0)</f>
        <v>United Kingdom</v>
      </c>
      <c r="I731" t="str">
        <f>_xlfn.XLOOKUP(D731,products!$A$1:$A$49,products!$B$1:$B$49,,0)</f>
        <v>Lib</v>
      </c>
      <c r="J731" t="str">
        <f>_xlfn.XLOOKUP(D731,products!$A$1:$A$49,products!$C$1:$C$49,,0)</f>
        <v>M</v>
      </c>
      <c r="K731" s="4">
        <f>_xlfn.XLOOKUP(orders!D731,products!$A$1:$A$49,products!$D$1:$D$49,,0)</f>
        <v>0.2</v>
      </c>
      <c r="L731" s="5">
        <f>_xlfn.XLOOKUP(D731,products!$A$1:$A$49,products!$E$1:$E$49,,0)</f>
        <v>4.3650000000000002</v>
      </c>
      <c r="M731" s="5">
        <f>orders!L731*orders!E731</f>
        <v>4.3650000000000002</v>
      </c>
      <c r="N731" t="str" cm="1">
        <f t="array" ref="N731">_xlfn.IFS(I731="Rob","Robusta",I731="Exc","Excelsa",I731="Ara","Arabica",I731="Lib","Liberica",I731="","")</f>
        <v>Liberica</v>
      </c>
      <c r="O731" t="str" cm="1">
        <f t="array" ref="O731">_xlfn.IFS(J731="M","Medium",J731="L","Light",J731="D","Dark",J731="","")</f>
        <v>Medium</v>
      </c>
      <c r="P731" t="str">
        <f>_xlfn.XLOOKUP(Table1[[#This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_xlfn.XLOOKUP(orders!C732,customers!$A$1:$A$1001,customers!$G$1:$G$1001,,0)</f>
        <v>United States</v>
      </c>
      <c r="I732" t="str">
        <f>_xlfn.XLOOKUP(D732,products!$A$1:$A$49,products!$B$1:$B$49,,0)</f>
        <v>Lib</v>
      </c>
      <c r="J732" t="str">
        <f>_xlfn.XLOOKUP(D732,products!$A$1:$A$49,products!$C$1:$C$49,,0)</f>
        <v>L</v>
      </c>
      <c r="K732" s="4">
        <f>_xlfn.XLOOKUP(orders!D732,products!$A$1:$A$49,products!$D$1:$D$49,,0)</f>
        <v>2.5</v>
      </c>
      <c r="L732" s="5">
        <f>_xlfn.XLOOKUP(D732,products!$A$1:$A$49,products!$E$1:$E$49,,0)</f>
        <v>36.454999999999998</v>
      </c>
      <c r="M732" s="5">
        <f>orders!L732*orders!E732</f>
        <v>36.454999999999998</v>
      </c>
      <c r="N732" t="str" cm="1">
        <f t="array" ref="N732">_xlfn.IFS(I732="Rob","Robusta",I732="Exc","Excelsa",I732="Ara","Arabica",I732="Lib","Liberica",I732="","")</f>
        <v>Liberica</v>
      </c>
      <c r="O732" t="str" cm="1">
        <f t="array" ref="O732">_xlfn.IFS(J732="M","Medium",J732="L","Light",J732="D","Dark",J732="","")</f>
        <v>Light</v>
      </c>
      <c r="P732" t="str">
        <f>_xlfn.XLOOKUP(Table1[[#This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_xlfn.XLOOKUP(orders!C733,customers!$A$1:$A$1001,customers!$G$1:$G$1001,,0)</f>
        <v>United States</v>
      </c>
      <c r="I733" t="str">
        <f>_xlfn.XLOOKUP(D733,products!$A$1:$A$49,products!$B$1:$B$49,,0)</f>
        <v>Lib</v>
      </c>
      <c r="J733" t="str">
        <f>_xlfn.XLOOKUP(D733,products!$A$1:$A$49,products!$C$1:$C$49,,0)</f>
        <v>D</v>
      </c>
      <c r="K733" s="4">
        <f>_xlfn.XLOOKUP(orders!D733,products!$A$1:$A$49,products!$D$1:$D$49,,0)</f>
        <v>0.2</v>
      </c>
      <c r="L733" s="5">
        <f>_xlfn.XLOOKUP(D733,products!$A$1:$A$49,products!$E$1:$E$49,,0)</f>
        <v>3.8849999999999998</v>
      </c>
      <c r="M733" s="5">
        <f>orders!L733*orders!E733</f>
        <v>15.54</v>
      </c>
      <c r="N733" t="str" cm="1">
        <f t="array" ref="N733">_xlfn.IFS(I733="Rob","Robusta",I733="Exc","Excelsa",I733="Ara","Arabica",I733="Lib","Liberica",I733="","")</f>
        <v>Liberica</v>
      </c>
      <c r="O733" t="str" cm="1">
        <f t="array" ref="O733">_xlfn.IFS(J733="M","Medium",J733="L","Light",J733="D","Dark",J733="","")</f>
        <v>Dark</v>
      </c>
      <c r="P733" t="str">
        <f>_xlfn.XLOOKUP(Table1[[#This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_xlfn.XLOOKUP(orders!C734,customers!$A$1:$A$1001,customers!$G$1:$G$1001,,0)</f>
        <v>United States</v>
      </c>
      <c r="I734" t="str">
        <f>_xlfn.XLOOKUP(D734,products!$A$1:$A$49,products!$B$1:$B$49,,0)</f>
        <v>Exc</v>
      </c>
      <c r="J734" t="str">
        <f>_xlfn.XLOOKUP(D734,products!$A$1:$A$49,products!$C$1:$C$49,,0)</f>
        <v>L</v>
      </c>
      <c r="K734" s="4">
        <f>_xlfn.XLOOKUP(orders!D734,products!$A$1:$A$49,products!$D$1:$D$49,,0)</f>
        <v>0.2</v>
      </c>
      <c r="L734" s="5">
        <f>_xlfn.XLOOKUP(D734,products!$A$1:$A$49,products!$E$1:$E$49,,0)</f>
        <v>4.4550000000000001</v>
      </c>
      <c r="M734" s="5">
        <f>orders!L734*orders!E734</f>
        <v>8.91</v>
      </c>
      <c r="N734" t="str" cm="1">
        <f t="array" ref="N734">_xlfn.IFS(I734="Rob","Robusta",I734="Exc","Excelsa",I734="Ara","Arabica",I734="Lib","Liberica",I734="","")</f>
        <v>Excelsa</v>
      </c>
      <c r="O734" t="str" cm="1">
        <f t="array" ref="O734">_xlfn.IFS(J734="M","Medium",J734="L","Light",J734="D","Dark",J734="","")</f>
        <v>Light</v>
      </c>
      <c r="P734" t="str">
        <f>_xlfn.XLOOKUP(Table1[[#This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_xlfn.XLOOKUP(orders!C735,customers!$A$1:$A$1001,customers!$G$1:$G$1001,,0)</f>
        <v>United States</v>
      </c>
      <c r="I735" t="str">
        <f>_xlfn.XLOOKUP(D735,products!$A$1:$A$49,products!$B$1:$B$49,,0)</f>
        <v>Lib</v>
      </c>
      <c r="J735" t="str">
        <f>_xlfn.XLOOKUP(D735,products!$A$1:$A$49,products!$C$1:$C$49,,0)</f>
        <v>M</v>
      </c>
      <c r="K735" s="4">
        <f>_xlfn.XLOOKUP(orders!D735,products!$A$1:$A$49,products!$D$1:$D$49,,0)</f>
        <v>2.5</v>
      </c>
      <c r="L735" s="5">
        <f>_xlfn.XLOOKUP(D735,products!$A$1:$A$49,products!$E$1:$E$49,,0)</f>
        <v>33.464999999999996</v>
      </c>
      <c r="M735" s="5">
        <f>orders!L735*orders!E735</f>
        <v>100.39499999999998</v>
      </c>
      <c r="N735" t="str" cm="1">
        <f t="array" ref="N735">_xlfn.IFS(I735="Rob","Robusta",I735="Exc","Excelsa",I735="Ara","Arabica",I735="Lib","Liberica",I735="","")</f>
        <v>Liberica</v>
      </c>
      <c r="O735" t="str" cm="1">
        <f t="array" ref="O735">_xlfn.IFS(J735="M","Medium",J735="L","Light",J735="D","Dark",J735="","")</f>
        <v>Medium</v>
      </c>
      <c r="P735" t="str">
        <f>_xlfn.XLOOKUP(Table1[[#This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_xlfn.XLOOKUP(orders!C736,customers!$A$1:$A$1001,customers!$G$1:$G$1001,,0)</f>
        <v>United States</v>
      </c>
      <c r="I736" t="str">
        <f>_xlfn.XLOOKUP(D736,products!$A$1:$A$49,products!$B$1:$B$49,,0)</f>
        <v>Rob</v>
      </c>
      <c r="J736" t="str">
        <f>_xlfn.XLOOKUP(D736,products!$A$1:$A$49,products!$C$1:$C$49,,0)</f>
        <v>D</v>
      </c>
      <c r="K736" s="4">
        <f>_xlfn.XLOOKUP(orders!D736,products!$A$1:$A$49,products!$D$1:$D$49,,0)</f>
        <v>0.2</v>
      </c>
      <c r="L736" s="5">
        <f>_xlfn.XLOOKUP(D736,products!$A$1:$A$49,products!$E$1:$E$49,,0)</f>
        <v>2.6849999999999996</v>
      </c>
      <c r="M736" s="5">
        <f>orders!L736*orders!E736</f>
        <v>13.424999999999997</v>
      </c>
      <c r="N736" t="str" cm="1">
        <f t="array" ref="N736">_xlfn.IFS(I736="Rob","Robusta",I736="Exc","Excelsa",I736="Ara","Arabica",I736="Lib","Liberica",I736="","")</f>
        <v>Robusta</v>
      </c>
      <c r="O736" t="str" cm="1">
        <f t="array" ref="O736">_xlfn.IFS(J736="M","Medium",J736="L","Light",J736="D","Dark",J736="","")</f>
        <v>Dark</v>
      </c>
      <c r="P736" t="str">
        <f>_xlfn.XLOOKUP(Table1[[#This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_xlfn.XLOOKUP(orders!C737,customers!$A$1:$A$1001,customers!$G$1:$G$1001,,0)</f>
        <v>United States</v>
      </c>
      <c r="I737" t="str">
        <f>_xlfn.XLOOKUP(D737,products!$A$1:$A$49,products!$B$1:$B$49,,0)</f>
        <v>Exc</v>
      </c>
      <c r="J737" t="str">
        <f>_xlfn.XLOOKUP(D737,products!$A$1:$A$49,products!$C$1:$C$49,,0)</f>
        <v>D</v>
      </c>
      <c r="K737" s="4">
        <f>_xlfn.XLOOKUP(orders!D737,products!$A$1:$A$49,products!$D$1:$D$49,,0)</f>
        <v>0.2</v>
      </c>
      <c r="L737" s="5">
        <f>_xlfn.XLOOKUP(D737,products!$A$1:$A$49,products!$E$1:$E$49,,0)</f>
        <v>3.645</v>
      </c>
      <c r="M737" s="5">
        <f>orders!L737*orders!E737</f>
        <v>21.87</v>
      </c>
      <c r="N737" t="str" cm="1">
        <f t="array" ref="N737">_xlfn.IFS(I737="Rob","Robusta",I737="Exc","Excelsa",I737="Ara","Arabica",I737="Lib","Liberica",I737="","")</f>
        <v>Excelsa</v>
      </c>
      <c r="O737" t="str" cm="1">
        <f t="array" ref="O737">_xlfn.IFS(J737="M","Medium",J737="L","Light",J737="D","Dark",J737="","")</f>
        <v>Dark</v>
      </c>
      <c r="P737" t="str">
        <f>_xlfn.XLOOKUP(Table1[[#This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_xlfn.XLOOKUP(orders!C738,customers!$A$1:$A$1001,customers!$G$1:$G$1001,,0)</f>
        <v>Ireland</v>
      </c>
      <c r="I738" t="str">
        <f>_xlfn.XLOOKUP(D738,products!$A$1:$A$49,products!$B$1:$B$49,,0)</f>
        <v>Lib</v>
      </c>
      <c r="J738" t="str">
        <f>_xlfn.XLOOKUP(D738,products!$A$1:$A$49,products!$C$1:$C$49,,0)</f>
        <v>D</v>
      </c>
      <c r="K738" s="4">
        <f>_xlfn.XLOOKUP(orders!D738,products!$A$1:$A$49,products!$D$1:$D$49,,0)</f>
        <v>1</v>
      </c>
      <c r="L738" s="5">
        <f>_xlfn.XLOOKUP(D738,products!$A$1:$A$49,products!$E$1:$E$49,,0)</f>
        <v>12.95</v>
      </c>
      <c r="M738" s="5">
        <f>orders!L738*orders!E738</f>
        <v>25.9</v>
      </c>
      <c r="N738" t="str" cm="1">
        <f t="array" ref="N738">_xlfn.IFS(I738="Rob","Robusta",I738="Exc","Excelsa",I738="Ara","Arabica",I738="Lib","Liberica",I738="","")</f>
        <v>Liberica</v>
      </c>
      <c r="O738" t="str" cm="1">
        <f t="array" ref="O738">_xlfn.IFS(J738="M","Medium",J738="L","Light",J738="D","Dark",J738="","")</f>
        <v>Dark</v>
      </c>
      <c r="P738" t="str">
        <f>_xlfn.XLOOKUP(Table1[[#This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_xlfn.XLOOKUP(orders!C739,customers!$A$1:$A$1001,customers!$G$1:$G$1001,,0)</f>
        <v>United States</v>
      </c>
      <c r="I739" t="str">
        <f>_xlfn.XLOOKUP(D739,products!$A$1:$A$49,products!$B$1:$B$49,,0)</f>
        <v>Ara</v>
      </c>
      <c r="J739" t="str">
        <f>_xlfn.XLOOKUP(D739,products!$A$1:$A$49,products!$C$1:$C$49,,0)</f>
        <v>M</v>
      </c>
      <c r="K739" s="4">
        <f>_xlfn.XLOOKUP(orders!D739,products!$A$1:$A$49,products!$D$1:$D$49,,0)</f>
        <v>1</v>
      </c>
      <c r="L739" s="5">
        <f>_xlfn.XLOOKUP(D739,products!$A$1:$A$49,products!$E$1:$E$49,,0)</f>
        <v>11.25</v>
      </c>
      <c r="M739" s="5">
        <f>orders!L739*orders!E739</f>
        <v>56.25</v>
      </c>
      <c r="N739" t="str" cm="1">
        <f t="array" ref="N739">_xlfn.IFS(I739="Rob","Robusta",I739="Exc","Excelsa",I739="Ara","Arabica",I739="Lib","Liberica",I739="","")</f>
        <v>Arabica</v>
      </c>
      <c r="O739" t="str" cm="1">
        <f t="array" ref="O739">_xlfn.IFS(J739="M","Medium",J739="L","Light",J739="D","Dark",J739="","")</f>
        <v>Medium</v>
      </c>
      <c r="P739" t="str">
        <f>_xlfn.XLOOKUP(Table1[[#This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_xlfn.XLOOKUP(orders!C740,customers!$A$1:$A$1001,customers!$G$1:$G$1001,,0)</f>
        <v>United Kingdom</v>
      </c>
      <c r="I740" t="str">
        <f>_xlfn.XLOOKUP(D740,products!$A$1:$A$49,products!$B$1:$B$49,,0)</f>
        <v>Rob</v>
      </c>
      <c r="J740" t="str">
        <f>_xlfn.XLOOKUP(D740,products!$A$1:$A$49,products!$C$1:$C$49,,0)</f>
        <v>L</v>
      </c>
      <c r="K740" s="4">
        <f>_xlfn.XLOOKUP(orders!D740,products!$A$1:$A$49,products!$D$1:$D$49,,0)</f>
        <v>0.2</v>
      </c>
      <c r="L740" s="5">
        <f>_xlfn.XLOOKUP(D740,products!$A$1:$A$49,products!$E$1:$E$49,,0)</f>
        <v>3.5849999999999995</v>
      </c>
      <c r="M740" s="5">
        <f>orders!L740*orders!E740</f>
        <v>10.754999999999999</v>
      </c>
      <c r="N740" t="str" cm="1">
        <f t="array" ref="N740">_xlfn.IFS(I740="Rob","Robusta",I740="Exc","Excelsa",I740="Ara","Arabica",I740="Lib","Liberica",I740="","")</f>
        <v>Robusta</v>
      </c>
      <c r="O740" t="str" cm="1">
        <f t="array" ref="O740">_xlfn.IFS(J740="M","Medium",J740="L","Light",J740="D","Dark",J740="","")</f>
        <v>Light</v>
      </c>
      <c r="P740" t="str">
        <f>_xlfn.XLOOKUP(Table1[[#This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_xlfn.XLOOKUP(orders!C741,customers!$A$1:$A$1001,customers!$G$1:$G$1001,,0)</f>
        <v>Ireland</v>
      </c>
      <c r="I741" t="str">
        <f>_xlfn.XLOOKUP(D741,products!$A$1:$A$49,products!$B$1:$B$49,,0)</f>
        <v>Exc</v>
      </c>
      <c r="J741" t="str">
        <f>_xlfn.XLOOKUP(D741,products!$A$1:$A$49,products!$C$1:$C$49,,0)</f>
        <v>D</v>
      </c>
      <c r="K741" s="4">
        <f>_xlfn.XLOOKUP(orders!D741,products!$A$1:$A$49,products!$D$1:$D$49,,0)</f>
        <v>0.2</v>
      </c>
      <c r="L741" s="5">
        <f>_xlfn.XLOOKUP(D741,products!$A$1:$A$49,products!$E$1:$E$49,,0)</f>
        <v>3.645</v>
      </c>
      <c r="M741" s="5">
        <f>orders!L741*orders!E741</f>
        <v>18.225000000000001</v>
      </c>
      <c r="N741" t="str" cm="1">
        <f t="array" ref="N741">_xlfn.IFS(I741="Rob","Robusta",I741="Exc","Excelsa",I741="Ara","Arabica",I741="Lib","Liberica",I741="","")</f>
        <v>Excelsa</v>
      </c>
      <c r="O741" t="str" cm="1">
        <f t="array" ref="O741">_xlfn.IFS(J741="M","Medium",J741="L","Light",J741="D","Dark",J741="","")</f>
        <v>Dark</v>
      </c>
      <c r="P741" t="str">
        <f>_xlfn.XLOOKUP(Table1[[#This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_xlfn.XLOOKUP(orders!C742,customers!$A$1:$A$1001,customers!$G$1:$G$1001,,0)</f>
        <v>Ireland</v>
      </c>
      <c r="I742" t="str">
        <f>_xlfn.XLOOKUP(D742,products!$A$1:$A$49,products!$B$1:$B$49,,0)</f>
        <v>Rob</v>
      </c>
      <c r="J742" t="str">
        <f>_xlfn.XLOOKUP(D742,products!$A$1:$A$49,products!$C$1:$C$49,,0)</f>
        <v>L</v>
      </c>
      <c r="K742" s="4">
        <f>_xlfn.XLOOKUP(orders!D742,products!$A$1:$A$49,products!$D$1:$D$49,,0)</f>
        <v>0.5</v>
      </c>
      <c r="L742" s="5">
        <f>_xlfn.XLOOKUP(D742,products!$A$1:$A$49,products!$E$1:$E$49,,0)</f>
        <v>7.169999999999999</v>
      </c>
      <c r="M742" s="5">
        <f>orders!L742*orders!E742</f>
        <v>28.679999999999996</v>
      </c>
      <c r="N742" t="str" cm="1">
        <f t="array" ref="N742">_xlfn.IFS(I742="Rob","Robusta",I742="Exc","Excelsa",I742="Ara","Arabica",I742="Lib","Liberica",I742="","")</f>
        <v>Robusta</v>
      </c>
      <c r="O742" t="str" cm="1">
        <f t="array" ref="O742">_xlfn.IFS(J742="M","Medium",J742="L","Light",J742="D","Dark",J742="","")</f>
        <v>Light</v>
      </c>
      <c r="P742" t="str">
        <f>_xlfn.XLOOKUP(Table1[[#This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_xlfn.XLOOKUP(orders!C743,customers!$A$1:$A$1001,customers!$G$1:$G$1001,,0)</f>
        <v>United States</v>
      </c>
      <c r="I743" t="str">
        <f>_xlfn.XLOOKUP(D743,products!$A$1:$A$49,products!$B$1:$B$49,,0)</f>
        <v>Lib</v>
      </c>
      <c r="J743" t="str">
        <f>_xlfn.XLOOKUP(D743,products!$A$1:$A$49,products!$C$1:$C$49,,0)</f>
        <v>M</v>
      </c>
      <c r="K743" s="4">
        <f>_xlfn.XLOOKUP(orders!D743,products!$A$1:$A$49,products!$D$1:$D$49,,0)</f>
        <v>0.2</v>
      </c>
      <c r="L743" s="5">
        <f>_xlfn.XLOOKUP(D743,products!$A$1:$A$49,products!$E$1:$E$49,,0)</f>
        <v>4.3650000000000002</v>
      </c>
      <c r="M743" s="5">
        <f>orders!L743*orders!E743</f>
        <v>8.73</v>
      </c>
      <c r="N743" t="str" cm="1">
        <f t="array" ref="N743">_xlfn.IFS(I743="Rob","Robusta",I743="Exc","Excelsa",I743="Ara","Arabica",I743="Lib","Liberica",I743="","")</f>
        <v>Liberica</v>
      </c>
      <c r="O743" t="str" cm="1">
        <f t="array" ref="O743">_xlfn.IFS(J743="M","Medium",J743="L","Light",J743="D","Dark",J743="","")</f>
        <v>Medium</v>
      </c>
      <c r="P743" t="str">
        <f>_xlfn.XLOOKUP(Table1[[#This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_xlfn.XLOOKUP(orders!C744,customers!$A$1:$A$1001,customers!$G$1:$G$1001,,0)</f>
        <v>United States</v>
      </c>
      <c r="I744" t="str">
        <f>_xlfn.XLOOKUP(D744,products!$A$1:$A$49,products!$B$1:$B$49,,0)</f>
        <v>Lib</v>
      </c>
      <c r="J744" t="str">
        <f>_xlfn.XLOOKUP(D744,products!$A$1:$A$49,products!$C$1:$C$49,,0)</f>
        <v>M</v>
      </c>
      <c r="K744" s="4">
        <f>_xlfn.XLOOKUP(orders!D744,products!$A$1:$A$49,products!$D$1:$D$49,,0)</f>
        <v>1</v>
      </c>
      <c r="L744" s="5">
        <f>_xlfn.XLOOKUP(D744,products!$A$1:$A$49,products!$E$1:$E$49,,0)</f>
        <v>14.55</v>
      </c>
      <c r="M744" s="5">
        <f>orders!L744*orders!E744</f>
        <v>58.2</v>
      </c>
      <c r="N744" t="str" cm="1">
        <f t="array" ref="N744">_xlfn.IFS(I744="Rob","Robusta",I744="Exc","Excelsa",I744="Ara","Arabica",I744="Lib","Liberica",I744="","")</f>
        <v>Liberica</v>
      </c>
      <c r="O744" t="str" cm="1">
        <f t="array" ref="O744">_xlfn.IFS(J744="M","Medium",J744="L","Light",J744="D","Dark",J744="","")</f>
        <v>Medium</v>
      </c>
      <c r="P744" t="str">
        <f>_xlfn.XLOOKUP(Table1[[#This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_xlfn.XLOOKUP(orders!C745,customers!$A$1:$A$1001,customers!$G$1:$G$1001,,0)</f>
        <v>United States</v>
      </c>
      <c r="I745" t="str">
        <f>_xlfn.XLOOKUP(D745,products!$A$1:$A$49,products!$B$1:$B$49,,0)</f>
        <v>Ara</v>
      </c>
      <c r="J745" t="str">
        <f>_xlfn.XLOOKUP(D745,products!$A$1:$A$49,products!$C$1:$C$49,,0)</f>
        <v>D</v>
      </c>
      <c r="K745" s="4">
        <f>_xlfn.XLOOKUP(orders!D745,products!$A$1:$A$49,products!$D$1:$D$49,,0)</f>
        <v>0.5</v>
      </c>
      <c r="L745" s="5">
        <f>_xlfn.XLOOKUP(D745,products!$A$1:$A$49,products!$E$1:$E$49,,0)</f>
        <v>5.97</v>
      </c>
      <c r="M745" s="5">
        <f>orders!L745*orders!E745</f>
        <v>17.91</v>
      </c>
      <c r="N745" t="str" cm="1">
        <f t="array" ref="N745">_xlfn.IFS(I745="Rob","Robusta",I745="Exc","Excelsa",I745="Ara","Arabica",I745="Lib","Liberica",I745="","")</f>
        <v>Arabica</v>
      </c>
      <c r="O745" t="str" cm="1">
        <f t="array" ref="O745">_xlfn.IFS(J745="M","Medium",J745="L","Light",J745="D","Dark",J745="","")</f>
        <v>Dark</v>
      </c>
      <c r="P745" t="str">
        <f>_xlfn.XLOOKUP(Table1[[#This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_xlfn.XLOOKUP(orders!C746,customers!$A$1:$A$1001,customers!$G$1:$G$1001,,0)</f>
        <v>United States</v>
      </c>
      <c r="I746" t="str">
        <f>_xlfn.XLOOKUP(D746,products!$A$1:$A$49,products!$B$1:$B$49,,0)</f>
        <v>Rob</v>
      </c>
      <c r="J746" t="str">
        <f>_xlfn.XLOOKUP(D746,products!$A$1:$A$49,products!$C$1:$C$49,,0)</f>
        <v>M</v>
      </c>
      <c r="K746" s="4">
        <f>_xlfn.XLOOKUP(orders!D746,products!$A$1:$A$49,products!$D$1:$D$49,,0)</f>
        <v>0.2</v>
      </c>
      <c r="L746" s="5">
        <f>_xlfn.XLOOKUP(D746,products!$A$1:$A$49,products!$E$1:$E$49,,0)</f>
        <v>2.9849999999999999</v>
      </c>
      <c r="M746" s="5">
        <f>orders!L746*orders!E746</f>
        <v>17.91</v>
      </c>
      <c r="N746" t="str" cm="1">
        <f t="array" ref="N746">_xlfn.IFS(I746="Rob","Robusta",I746="Exc","Excelsa",I746="Ara","Arabica",I746="Lib","Liberica",I746="","")</f>
        <v>Robusta</v>
      </c>
      <c r="O746" t="str" cm="1">
        <f t="array" ref="O746">_xlfn.IFS(J746="M","Medium",J746="L","Light",J746="D","Dark",J746="","")</f>
        <v>Medium</v>
      </c>
      <c r="P746" t="str">
        <f>_xlfn.XLOOKUP(Table1[[#This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_xlfn.XLOOKUP(orders!C747,customers!$A$1:$A$1001,customers!$G$1:$G$1001,,0)</f>
        <v>Ireland</v>
      </c>
      <c r="I747" t="str">
        <f>_xlfn.XLOOKUP(D747,products!$A$1:$A$49,products!$B$1:$B$49,,0)</f>
        <v>Exc</v>
      </c>
      <c r="J747" t="str">
        <f>_xlfn.XLOOKUP(D747,products!$A$1:$A$49,products!$C$1:$C$49,,0)</f>
        <v>D</v>
      </c>
      <c r="K747" s="4">
        <f>_xlfn.XLOOKUP(orders!D747,products!$A$1:$A$49,products!$D$1:$D$49,,0)</f>
        <v>0.5</v>
      </c>
      <c r="L747" s="5">
        <f>_xlfn.XLOOKUP(D747,products!$A$1:$A$49,products!$E$1:$E$49,,0)</f>
        <v>7.29</v>
      </c>
      <c r="M747" s="5">
        <f>orders!L747*orders!E747</f>
        <v>14.58</v>
      </c>
      <c r="N747" t="str" cm="1">
        <f t="array" ref="N747">_xlfn.IFS(I747="Rob","Robusta",I747="Exc","Excelsa",I747="Ara","Arabica",I747="Lib","Liberica",I747="","")</f>
        <v>Excelsa</v>
      </c>
      <c r="O747" t="str" cm="1">
        <f t="array" ref="O747">_xlfn.IFS(J747="M","Medium",J747="L","Light",J747="D","Dark",J747="","")</f>
        <v>Dark</v>
      </c>
      <c r="P747" t="str">
        <f>_xlfn.XLOOKUP(Table1[[#This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_xlfn.XLOOKUP(orders!C748,customers!$A$1:$A$1001,customers!$G$1:$G$1001,,0)</f>
        <v>Ireland</v>
      </c>
      <c r="I748" t="str">
        <f>_xlfn.XLOOKUP(D748,products!$A$1:$A$49,products!$B$1:$B$49,,0)</f>
        <v>Ara</v>
      </c>
      <c r="J748" t="str">
        <f>_xlfn.XLOOKUP(D748,products!$A$1:$A$49,products!$C$1:$C$49,,0)</f>
        <v>M</v>
      </c>
      <c r="K748" s="4">
        <f>_xlfn.XLOOKUP(orders!D748,products!$A$1:$A$49,products!$D$1:$D$49,,0)</f>
        <v>1</v>
      </c>
      <c r="L748" s="5">
        <f>_xlfn.XLOOKUP(D748,products!$A$1:$A$49,products!$E$1:$E$49,,0)</f>
        <v>11.25</v>
      </c>
      <c r="M748" s="5">
        <f>orders!L748*orders!E748</f>
        <v>33.75</v>
      </c>
      <c r="N748" t="str" cm="1">
        <f t="array" ref="N748">_xlfn.IFS(I748="Rob","Robusta",I748="Exc","Excelsa",I748="Ara","Arabica",I748="Lib","Liberica",I748="","")</f>
        <v>Arabica</v>
      </c>
      <c r="O748" t="str" cm="1">
        <f t="array" ref="O748">_xlfn.IFS(J748="M","Medium",J748="L","Light",J748="D","Dark",J748="","")</f>
        <v>Medium</v>
      </c>
      <c r="P748" t="str">
        <f>_xlfn.XLOOKUP(Table1[[#This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_xlfn.XLOOKUP(orders!C749,customers!$A$1:$A$1001,customers!$G$1:$G$1001,,0)</f>
        <v>Ireland</v>
      </c>
      <c r="I749" t="str">
        <f>_xlfn.XLOOKUP(D749,products!$A$1:$A$49,products!$B$1:$B$49,,0)</f>
        <v>Lib</v>
      </c>
      <c r="J749" t="str">
        <f>_xlfn.XLOOKUP(D749,products!$A$1:$A$49,products!$C$1:$C$49,,0)</f>
        <v>M</v>
      </c>
      <c r="K749" s="4">
        <f>_xlfn.XLOOKUP(orders!D749,products!$A$1:$A$49,products!$D$1:$D$49,,0)</f>
        <v>0.5</v>
      </c>
      <c r="L749" s="5">
        <f>_xlfn.XLOOKUP(D749,products!$A$1:$A$49,products!$E$1:$E$49,,0)</f>
        <v>8.73</v>
      </c>
      <c r="M749" s="5">
        <f>orders!L749*orders!E749</f>
        <v>34.92</v>
      </c>
      <c r="N749" t="str" cm="1">
        <f t="array" ref="N749">_xlfn.IFS(I749="Rob","Robusta",I749="Exc","Excelsa",I749="Ara","Arabica",I749="Lib","Liberica",I749="","")</f>
        <v>Liberica</v>
      </c>
      <c r="O749" t="str" cm="1">
        <f t="array" ref="O749">_xlfn.IFS(J749="M","Medium",J749="L","Light",J749="D","Dark",J749="","")</f>
        <v>Medium</v>
      </c>
      <c r="P749" t="str">
        <f>_xlfn.XLOOKUP(Table1[[#This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_xlfn.XLOOKUP(orders!C750,customers!$A$1:$A$1001,customers!$G$1:$G$1001,,0)</f>
        <v>United States</v>
      </c>
      <c r="I750" t="str">
        <f>_xlfn.XLOOKUP(D750,products!$A$1:$A$49,products!$B$1:$B$49,,0)</f>
        <v>Exc</v>
      </c>
      <c r="J750" t="str">
        <f>_xlfn.XLOOKUP(D750,products!$A$1:$A$49,products!$C$1:$C$49,,0)</f>
        <v>D</v>
      </c>
      <c r="K750" s="4">
        <f>_xlfn.XLOOKUP(orders!D750,products!$A$1:$A$49,products!$D$1:$D$49,,0)</f>
        <v>0.5</v>
      </c>
      <c r="L750" s="5">
        <f>_xlfn.XLOOKUP(D750,products!$A$1:$A$49,products!$E$1:$E$49,,0)</f>
        <v>7.29</v>
      </c>
      <c r="M750" s="5">
        <f>orders!L750*orders!E750</f>
        <v>14.58</v>
      </c>
      <c r="N750" t="str" cm="1">
        <f t="array" ref="N750">_xlfn.IFS(I750="Rob","Robusta",I750="Exc","Excelsa",I750="Ara","Arabica",I750="Lib","Liberica",I750="","")</f>
        <v>Excelsa</v>
      </c>
      <c r="O750" t="str" cm="1">
        <f t="array" ref="O750">_xlfn.IFS(J750="M","Medium",J750="L","Light",J750="D","Dark",J750="","")</f>
        <v>Dark</v>
      </c>
      <c r="P750" t="str">
        <f>_xlfn.XLOOKUP(Table1[[#This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_xlfn.XLOOKUP(orders!C751,customers!$A$1:$A$1001,customers!$G$1:$G$1001,,0)</f>
        <v>Ireland</v>
      </c>
      <c r="I751" t="str">
        <f>_xlfn.XLOOKUP(D751,products!$A$1:$A$49,products!$B$1:$B$49,,0)</f>
        <v>Rob</v>
      </c>
      <c r="J751" t="str">
        <f>_xlfn.XLOOKUP(D751,products!$A$1:$A$49,products!$C$1:$C$49,,0)</f>
        <v>D</v>
      </c>
      <c r="K751" s="4">
        <f>_xlfn.XLOOKUP(orders!D751,products!$A$1:$A$49,products!$D$1:$D$49,,0)</f>
        <v>0.2</v>
      </c>
      <c r="L751" s="5">
        <f>_xlfn.XLOOKUP(D751,products!$A$1:$A$49,products!$E$1:$E$49,,0)</f>
        <v>2.6849999999999996</v>
      </c>
      <c r="M751" s="5">
        <f>orders!L751*orders!E751</f>
        <v>5.3699999999999992</v>
      </c>
      <c r="N751" t="str" cm="1">
        <f t="array" ref="N751">_xlfn.IFS(I751="Rob","Robusta",I751="Exc","Excelsa",I751="Ara","Arabica",I751="Lib","Liberica",I751="","")</f>
        <v>Robusta</v>
      </c>
      <c r="O751" t="str" cm="1">
        <f t="array" ref="O751">_xlfn.IFS(J751="M","Medium",J751="L","Light",J751="D","Dark",J751="","")</f>
        <v>Dark</v>
      </c>
      <c r="P751" t="str">
        <f>_xlfn.XLOOKUP(Table1[[#This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_xlfn.XLOOKUP(orders!C752,customers!$A$1:$A$1001,customers!$G$1:$G$1001,,0)</f>
        <v>United States</v>
      </c>
      <c r="I752" t="str">
        <f>_xlfn.XLOOKUP(D752,products!$A$1:$A$49,products!$B$1:$B$49,,0)</f>
        <v>Rob</v>
      </c>
      <c r="J752" t="str">
        <f>_xlfn.XLOOKUP(D752,products!$A$1:$A$49,products!$C$1:$C$49,,0)</f>
        <v>M</v>
      </c>
      <c r="K752" s="4">
        <f>_xlfn.XLOOKUP(orders!D752,products!$A$1:$A$49,products!$D$1:$D$49,,0)</f>
        <v>0.5</v>
      </c>
      <c r="L752" s="5">
        <f>_xlfn.XLOOKUP(D752,products!$A$1:$A$49,products!$E$1:$E$49,,0)</f>
        <v>5.97</v>
      </c>
      <c r="M752" s="5">
        <f>orders!L752*orders!E752</f>
        <v>5.97</v>
      </c>
      <c r="N752" t="str" cm="1">
        <f t="array" ref="N752">_xlfn.IFS(I752="Rob","Robusta",I752="Exc","Excelsa",I752="Ara","Arabica",I752="Lib","Liberica",I752="","")</f>
        <v>Robusta</v>
      </c>
      <c r="O752" t="str" cm="1">
        <f t="array" ref="O752">_xlfn.IFS(J752="M","Medium",J752="L","Light",J752="D","Dark",J752="","")</f>
        <v>Medium</v>
      </c>
      <c r="P752" t="str">
        <f>_xlfn.XLOOKUP(Table1[[#This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_xlfn.XLOOKUP(orders!C753,customers!$A$1:$A$1001,customers!$G$1:$G$1001,,0)</f>
        <v>United States</v>
      </c>
      <c r="I753" t="str">
        <f>_xlfn.XLOOKUP(D753,products!$A$1:$A$49,products!$B$1:$B$49,,0)</f>
        <v>Lib</v>
      </c>
      <c r="J753" t="str">
        <f>_xlfn.XLOOKUP(D753,products!$A$1:$A$49,products!$C$1:$C$49,,0)</f>
        <v>L</v>
      </c>
      <c r="K753" s="4">
        <f>_xlfn.XLOOKUP(orders!D753,products!$A$1:$A$49,products!$D$1:$D$49,,0)</f>
        <v>0.5</v>
      </c>
      <c r="L753" s="5">
        <f>_xlfn.XLOOKUP(D753,products!$A$1:$A$49,products!$E$1:$E$49,,0)</f>
        <v>9.51</v>
      </c>
      <c r="M753" s="5">
        <f>orders!L753*orders!E753</f>
        <v>19.02</v>
      </c>
      <c r="N753" t="str" cm="1">
        <f t="array" ref="N753">_xlfn.IFS(I753="Rob","Robusta",I753="Exc","Excelsa",I753="Ara","Arabica",I753="Lib","Liberica",I753="","")</f>
        <v>Liberica</v>
      </c>
      <c r="O753" t="str" cm="1">
        <f t="array" ref="O753">_xlfn.IFS(J753="M","Medium",J753="L","Light",J753="D","Dark",J753="","")</f>
        <v>Light</v>
      </c>
      <c r="P753" t="str">
        <f>_xlfn.XLOOKUP(Table1[[#This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_xlfn.XLOOKUP(orders!C754,customers!$A$1:$A$1001,customers!$G$1:$G$1001,,0)</f>
        <v>United States</v>
      </c>
      <c r="I754" t="str">
        <f>_xlfn.XLOOKUP(D754,products!$A$1:$A$49,products!$B$1:$B$49,,0)</f>
        <v>Exc</v>
      </c>
      <c r="J754" t="str">
        <f>_xlfn.XLOOKUP(D754,products!$A$1:$A$49,products!$C$1:$C$49,,0)</f>
        <v>M</v>
      </c>
      <c r="K754" s="4">
        <f>_xlfn.XLOOKUP(orders!D754,products!$A$1:$A$49,products!$D$1:$D$49,,0)</f>
        <v>1</v>
      </c>
      <c r="L754" s="5">
        <f>_xlfn.XLOOKUP(D754,products!$A$1:$A$49,products!$E$1:$E$49,,0)</f>
        <v>13.75</v>
      </c>
      <c r="M754" s="5">
        <f>orders!L754*orders!E754</f>
        <v>27.5</v>
      </c>
      <c r="N754" t="str" cm="1">
        <f t="array" ref="N754">_xlfn.IFS(I754="Rob","Robusta",I754="Exc","Excelsa",I754="Ara","Arabica",I754="Lib","Liberica",I754="","")</f>
        <v>Excelsa</v>
      </c>
      <c r="O754" t="str" cm="1">
        <f t="array" ref="O754">_xlfn.IFS(J754="M","Medium",J754="L","Light",J754="D","Dark",J754="","")</f>
        <v>Medium</v>
      </c>
      <c r="P754" t="str">
        <f>_xlfn.XLOOKUP(Table1[[#This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_xlfn.XLOOKUP(orders!C755,customers!$A$1:$A$1001,customers!$G$1:$G$1001,,0)</f>
        <v>United States</v>
      </c>
      <c r="I755" t="str">
        <f>_xlfn.XLOOKUP(D755,products!$A$1:$A$49,products!$B$1:$B$49,,0)</f>
        <v>Ara</v>
      </c>
      <c r="J755" t="str">
        <f>_xlfn.XLOOKUP(D755,products!$A$1:$A$49,products!$C$1:$C$49,,0)</f>
        <v>D</v>
      </c>
      <c r="K755" s="4">
        <f>_xlfn.XLOOKUP(orders!D755,products!$A$1:$A$49,products!$D$1:$D$49,,0)</f>
        <v>0.5</v>
      </c>
      <c r="L755" s="5">
        <f>_xlfn.XLOOKUP(D755,products!$A$1:$A$49,products!$E$1:$E$49,,0)</f>
        <v>5.97</v>
      </c>
      <c r="M755" s="5">
        <f>orders!L755*orders!E755</f>
        <v>29.849999999999998</v>
      </c>
      <c r="N755" t="str" cm="1">
        <f t="array" ref="N755">_xlfn.IFS(I755="Rob","Robusta",I755="Exc","Excelsa",I755="Ara","Arabica",I755="Lib","Liberica",I755="","")</f>
        <v>Arabica</v>
      </c>
      <c r="O755" t="str" cm="1">
        <f t="array" ref="O755">_xlfn.IFS(J755="M","Medium",J755="L","Light",J755="D","Dark",J755="","")</f>
        <v>Dark</v>
      </c>
      <c r="P755" t="str">
        <f>_xlfn.XLOOKUP(Table1[[#This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_xlfn.XLOOKUP(orders!C756,customers!$A$1:$A$1001,customers!$G$1:$G$1001,,0)</f>
        <v>Ireland</v>
      </c>
      <c r="I756" t="str">
        <f>_xlfn.XLOOKUP(D756,products!$A$1:$A$49,products!$B$1:$B$49,,0)</f>
        <v>Ara</v>
      </c>
      <c r="J756" t="str">
        <f>_xlfn.XLOOKUP(D756,products!$A$1:$A$49,products!$C$1:$C$49,,0)</f>
        <v>D</v>
      </c>
      <c r="K756" s="4">
        <f>_xlfn.XLOOKUP(orders!D756,products!$A$1:$A$49,products!$D$1:$D$49,,0)</f>
        <v>0.2</v>
      </c>
      <c r="L756" s="5">
        <f>_xlfn.XLOOKUP(D756,products!$A$1:$A$49,products!$E$1:$E$49,,0)</f>
        <v>2.9849999999999999</v>
      </c>
      <c r="M756" s="5">
        <f>orders!L756*orders!E756</f>
        <v>17.91</v>
      </c>
      <c r="N756" t="str" cm="1">
        <f t="array" ref="N756">_xlfn.IFS(I756="Rob","Robusta",I756="Exc","Excelsa",I756="Ara","Arabica",I756="Lib","Liberica",I756="","")</f>
        <v>Arabica</v>
      </c>
      <c r="O756" t="str" cm="1">
        <f t="array" ref="O756">_xlfn.IFS(J756="M","Medium",J756="L","Light",J756="D","Dark",J756="","")</f>
        <v>Dark</v>
      </c>
      <c r="P756" t="str">
        <f>_xlfn.XLOOKUP(Table1[[#This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_xlfn.XLOOKUP(orders!C757,customers!$A$1:$A$1001,customers!$G$1:$G$1001,,0)</f>
        <v>United States</v>
      </c>
      <c r="I757" t="str">
        <f>_xlfn.XLOOKUP(D757,products!$A$1:$A$49,products!$B$1:$B$49,,0)</f>
        <v>Lib</v>
      </c>
      <c r="J757" t="str">
        <f>_xlfn.XLOOKUP(D757,products!$A$1:$A$49,products!$C$1:$C$49,,0)</f>
        <v>L</v>
      </c>
      <c r="K757" s="4">
        <f>_xlfn.XLOOKUP(orders!D757,products!$A$1:$A$49,products!$D$1:$D$49,,0)</f>
        <v>0.2</v>
      </c>
      <c r="L757" s="5">
        <f>_xlfn.XLOOKUP(D757,products!$A$1:$A$49,products!$E$1:$E$49,,0)</f>
        <v>4.7549999999999999</v>
      </c>
      <c r="M757" s="5">
        <f>orders!L757*orders!E757</f>
        <v>28.53</v>
      </c>
      <c r="N757" t="str" cm="1">
        <f t="array" ref="N757">_xlfn.IFS(I757="Rob","Robusta",I757="Exc","Excelsa",I757="Ara","Arabica",I757="Lib","Liberica",I757="","")</f>
        <v>Liberica</v>
      </c>
      <c r="O757" t="str" cm="1">
        <f t="array" ref="O757">_xlfn.IFS(J757="M","Medium",J757="L","Light",J757="D","Dark",J757="","")</f>
        <v>Light</v>
      </c>
      <c r="P757" t="str">
        <f>_xlfn.XLOOKUP(Table1[[#This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_xlfn.XLOOKUP(orders!C758,customers!$A$1:$A$1001,customers!$G$1:$G$1001,,0)</f>
        <v>United States</v>
      </c>
      <c r="I758" t="str">
        <f>_xlfn.XLOOKUP(D758,products!$A$1:$A$49,products!$B$1:$B$49,,0)</f>
        <v>Rob</v>
      </c>
      <c r="J758" t="str">
        <f>_xlfn.XLOOKUP(D758,products!$A$1:$A$49,products!$C$1:$C$49,,0)</f>
        <v>D</v>
      </c>
      <c r="K758" s="4">
        <f>_xlfn.XLOOKUP(orders!D758,products!$A$1:$A$49,products!$D$1:$D$49,,0)</f>
        <v>1</v>
      </c>
      <c r="L758" s="5">
        <f>_xlfn.XLOOKUP(D758,products!$A$1:$A$49,products!$E$1:$E$49,,0)</f>
        <v>8.9499999999999993</v>
      </c>
      <c r="M758" s="5">
        <f>orders!L758*orders!E758</f>
        <v>35.799999999999997</v>
      </c>
      <c r="N758" t="str" cm="1">
        <f t="array" ref="N758">_xlfn.IFS(I758="Rob","Robusta",I758="Exc","Excelsa",I758="Ara","Arabica",I758="Lib","Liberica",I758="","")</f>
        <v>Robusta</v>
      </c>
      <c r="O758" t="str" cm="1">
        <f t="array" ref="O758">_xlfn.IFS(J758="M","Medium",J758="L","Light",J758="D","Dark",J758="","")</f>
        <v>Dark</v>
      </c>
      <c r="P758" t="str">
        <f>_xlfn.XLOOKUP(Table1[[#This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_xlfn.XLOOKUP(orders!C759,customers!$A$1:$A$1001,customers!$G$1:$G$1001,,0)</f>
        <v>United States</v>
      </c>
      <c r="I759" t="str">
        <f>_xlfn.XLOOKUP(D759,products!$A$1:$A$49,products!$B$1:$B$49,,0)</f>
        <v>Ara</v>
      </c>
      <c r="J759" t="str">
        <f>_xlfn.XLOOKUP(D759,products!$A$1:$A$49,products!$C$1:$C$49,,0)</f>
        <v>D</v>
      </c>
      <c r="K759" s="4">
        <f>_xlfn.XLOOKUP(orders!D759,products!$A$1:$A$49,products!$D$1:$D$49,,0)</f>
        <v>0.5</v>
      </c>
      <c r="L759" s="5">
        <f>_xlfn.XLOOKUP(D759,products!$A$1:$A$49,products!$E$1:$E$49,,0)</f>
        <v>5.97</v>
      </c>
      <c r="M759" s="5">
        <f>orders!L759*orders!E759</f>
        <v>17.91</v>
      </c>
      <c r="N759" t="str" cm="1">
        <f t="array" ref="N759">_xlfn.IFS(I759="Rob","Robusta",I759="Exc","Excelsa",I759="Ara","Arabica",I759="Lib","Liberica",I759="","")</f>
        <v>Arabica</v>
      </c>
      <c r="O759" t="str" cm="1">
        <f t="array" ref="O759">_xlfn.IFS(J759="M","Medium",J759="L","Light",J759="D","Dark",J759="","")</f>
        <v>Dark</v>
      </c>
      <c r="P759" t="str">
        <f>_xlfn.XLOOKUP(Table1[[#This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_xlfn.XLOOKUP(orders!C760,customers!$A$1:$A$1001,customers!$G$1:$G$1001,,0)</f>
        <v>United States</v>
      </c>
      <c r="I760" t="str">
        <f>_xlfn.XLOOKUP(D760,products!$A$1:$A$49,products!$B$1:$B$49,,0)</f>
        <v>Rob</v>
      </c>
      <c r="J760" t="str">
        <f>_xlfn.XLOOKUP(D760,products!$A$1:$A$49,products!$C$1:$C$49,,0)</f>
        <v>D</v>
      </c>
      <c r="K760" s="4">
        <f>_xlfn.XLOOKUP(orders!D760,products!$A$1:$A$49,products!$D$1:$D$49,,0)</f>
        <v>1</v>
      </c>
      <c r="L760" s="5">
        <f>_xlfn.XLOOKUP(D760,products!$A$1:$A$49,products!$E$1:$E$49,,0)</f>
        <v>8.9499999999999993</v>
      </c>
      <c r="M760" s="5">
        <f>orders!L760*orders!E760</f>
        <v>8.9499999999999993</v>
      </c>
      <c r="N760" t="str" cm="1">
        <f t="array" ref="N760">_xlfn.IFS(I760="Rob","Robusta",I760="Exc","Excelsa",I760="Ara","Arabica",I760="Lib","Liberica",I760="","")</f>
        <v>Robusta</v>
      </c>
      <c r="O760" t="str" cm="1">
        <f t="array" ref="O760">_xlfn.IFS(J760="M","Medium",J760="L","Light",J760="D","Dark",J760="","")</f>
        <v>Dark</v>
      </c>
      <c r="P760" t="str">
        <f>_xlfn.XLOOKUP(Table1[[#This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_xlfn.XLOOKUP(orders!C761,customers!$A$1:$A$1001,customers!$G$1:$G$1001,,0)</f>
        <v>United States</v>
      </c>
      <c r="I761" t="str">
        <f>_xlfn.XLOOKUP(D761,products!$A$1:$A$49,products!$B$1:$B$49,,0)</f>
        <v>Lib</v>
      </c>
      <c r="J761" t="str">
        <f>_xlfn.XLOOKUP(D761,products!$A$1:$A$49,products!$C$1:$C$49,,0)</f>
        <v>D</v>
      </c>
      <c r="K761" s="4">
        <f>_xlfn.XLOOKUP(orders!D761,products!$A$1:$A$49,products!$D$1:$D$49,,0)</f>
        <v>2.5</v>
      </c>
      <c r="L761" s="5">
        <f>_xlfn.XLOOKUP(D761,products!$A$1:$A$49,products!$E$1:$E$49,,0)</f>
        <v>29.784999999999997</v>
      </c>
      <c r="M761" s="5">
        <f>orders!L761*orders!E761</f>
        <v>29.784999999999997</v>
      </c>
      <c r="N761" t="str" cm="1">
        <f t="array" ref="N761">_xlfn.IFS(I761="Rob","Robusta",I761="Exc","Excelsa",I761="Ara","Arabica",I761="Lib","Liberica",I761="","")</f>
        <v>Liberica</v>
      </c>
      <c r="O761" t="str" cm="1">
        <f t="array" ref="O761">_xlfn.IFS(J761="M","Medium",J761="L","Light",J761="D","Dark",J761="","")</f>
        <v>Dark</v>
      </c>
      <c r="P761" t="str">
        <f>_xlfn.XLOOKUP(Table1[[#This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_xlfn.XLOOKUP(orders!C762,customers!$A$1:$A$1001,customers!$G$1:$G$1001,,0)</f>
        <v>United States</v>
      </c>
      <c r="I762" t="str">
        <f>_xlfn.XLOOKUP(D762,products!$A$1:$A$49,products!$B$1:$B$49,,0)</f>
        <v>Exc</v>
      </c>
      <c r="J762" t="str">
        <f>_xlfn.XLOOKUP(D762,products!$A$1:$A$49,products!$C$1:$C$49,,0)</f>
        <v>L</v>
      </c>
      <c r="K762" s="4">
        <f>_xlfn.XLOOKUP(orders!D762,products!$A$1:$A$49,products!$D$1:$D$49,,0)</f>
        <v>0.5</v>
      </c>
      <c r="L762" s="5">
        <f>_xlfn.XLOOKUP(D762,products!$A$1:$A$49,products!$E$1:$E$49,,0)</f>
        <v>8.91</v>
      </c>
      <c r="M762" s="5">
        <f>orders!L762*orders!E762</f>
        <v>44.55</v>
      </c>
      <c r="N762" t="str" cm="1">
        <f t="array" ref="N762">_xlfn.IFS(I762="Rob","Robusta",I762="Exc","Excelsa",I762="Ara","Arabica",I762="Lib","Liberica",I762="","")</f>
        <v>Excelsa</v>
      </c>
      <c r="O762" t="str" cm="1">
        <f t="array" ref="O762">_xlfn.IFS(J762="M","Medium",J762="L","Light",J762="D","Dark",J762="","")</f>
        <v>Light</v>
      </c>
      <c r="P762" t="str">
        <f>_xlfn.XLOOKUP(Table1[[#This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_xlfn.XLOOKUP(orders!C763,customers!$A$1:$A$1001,customers!$G$1:$G$1001,,0)</f>
        <v>United States</v>
      </c>
      <c r="I763" t="str">
        <f>_xlfn.XLOOKUP(D763,products!$A$1:$A$49,products!$B$1:$B$49,,0)</f>
        <v>Exc</v>
      </c>
      <c r="J763" t="str">
        <f>_xlfn.XLOOKUP(D763,products!$A$1:$A$49,products!$C$1:$C$49,,0)</f>
        <v>L</v>
      </c>
      <c r="K763" s="4">
        <f>_xlfn.XLOOKUP(orders!D763,products!$A$1:$A$49,products!$D$1:$D$49,,0)</f>
        <v>1</v>
      </c>
      <c r="L763" s="5">
        <f>_xlfn.XLOOKUP(D763,products!$A$1:$A$49,products!$E$1:$E$49,,0)</f>
        <v>14.85</v>
      </c>
      <c r="M763" s="5">
        <f>orders!L763*orders!E763</f>
        <v>89.1</v>
      </c>
      <c r="N763" t="str" cm="1">
        <f t="array" ref="N763">_xlfn.IFS(I763="Rob","Robusta",I763="Exc","Excelsa",I763="Ara","Arabica",I763="Lib","Liberica",I763="","")</f>
        <v>Excelsa</v>
      </c>
      <c r="O763" t="str" cm="1">
        <f t="array" ref="O763">_xlfn.IFS(J763="M","Medium",J763="L","Light",J763="D","Dark",J763="","")</f>
        <v>Light</v>
      </c>
      <c r="P763" t="str">
        <f>_xlfn.XLOOKUP(Table1[[#This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_xlfn.XLOOKUP(orders!C764,customers!$A$1:$A$1001,customers!$G$1:$G$1001,,0)</f>
        <v>United Kingdom</v>
      </c>
      <c r="I764" t="str">
        <f>_xlfn.XLOOKUP(D764,products!$A$1:$A$49,products!$B$1:$B$49,,0)</f>
        <v>Lib</v>
      </c>
      <c r="J764" t="str">
        <f>_xlfn.XLOOKUP(D764,products!$A$1:$A$49,products!$C$1:$C$49,,0)</f>
        <v>M</v>
      </c>
      <c r="K764" s="4">
        <f>_xlfn.XLOOKUP(orders!D764,products!$A$1:$A$49,products!$D$1:$D$49,,0)</f>
        <v>0.5</v>
      </c>
      <c r="L764" s="5">
        <f>_xlfn.XLOOKUP(D764,products!$A$1:$A$49,products!$E$1:$E$49,,0)</f>
        <v>8.73</v>
      </c>
      <c r="M764" s="5">
        <f>orders!L764*orders!E764</f>
        <v>43.650000000000006</v>
      </c>
      <c r="N764" t="str" cm="1">
        <f t="array" ref="N764">_xlfn.IFS(I764="Rob","Robusta",I764="Exc","Excelsa",I764="Ara","Arabica",I764="Lib","Liberica",I764="","")</f>
        <v>Liberica</v>
      </c>
      <c r="O764" t="str" cm="1">
        <f t="array" ref="O764">_xlfn.IFS(J764="M","Medium",J764="L","Light",J764="D","Dark",J764="","")</f>
        <v>Medium</v>
      </c>
      <c r="P764" t="str">
        <f>_xlfn.XLOOKUP(Table1[[#This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_xlfn.XLOOKUP(orders!C765,customers!$A$1:$A$1001,customers!$G$1:$G$1001,,0)</f>
        <v>United States</v>
      </c>
      <c r="I765" t="str">
        <f>_xlfn.XLOOKUP(D765,products!$A$1:$A$49,products!$B$1:$B$49,,0)</f>
        <v>Ara</v>
      </c>
      <c r="J765" t="str">
        <f>_xlfn.XLOOKUP(D765,products!$A$1:$A$49,products!$C$1:$C$49,,0)</f>
        <v>L</v>
      </c>
      <c r="K765" s="4">
        <f>_xlfn.XLOOKUP(orders!D765,products!$A$1:$A$49,products!$D$1:$D$49,,0)</f>
        <v>0.5</v>
      </c>
      <c r="L765" s="5">
        <f>_xlfn.XLOOKUP(D765,products!$A$1:$A$49,products!$E$1:$E$49,,0)</f>
        <v>7.77</v>
      </c>
      <c r="M765" s="5">
        <f>orders!L765*orders!E765</f>
        <v>23.31</v>
      </c>
      <c r="N765" t="str" cm="1">
        <f t="array" ref="N765">_xlfn.IFS(I765="Rob","Robusta",I765="Exc","Excelsa",I765="Ara","Arabica",I765="Lib","Liberica",I765="","")</f>
        <v>Arabica</v>
      </c>
      <c r="O765" t="str" cm="1">
        <f t="array" ref="O765">_xlfn.IFS(J765="M","Medium",J765="L","Light",J765="D","Dark",J765="","")</f>
        <v>Light</v>
      </c>
      <c r="P765" t="str">
        <f>_xlfn.XLOOKUP(Table1[[#This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_xlfn.XLOOKUP(orders!C766,customers!$A$1:$A$1001,customers!$G$1:$G$1001,,0)</f>
        <v>United States</v>
      </c>
      <c r="I766" t="str">
        <f>_xlfn.XLOOKUP(D766,products!$A$1:$A$49,products!$B$1:$B$49,,0)</f>
        <v>Ara</v>
      </c>
      <c r="J766" t="str">
        <f>_xlfn.XLOOKUP(D766,products!$A$1:$A$49,products!$C$1:$C$49,,0)</f>
        <v>L</v>
      </c>
      <c r="K766" s="4">
        <f>_xlfn.XLOOKUP(orders!D766,products!$A$1:$A$49,products!$D$1:$D$49,,0)</f>
        <v>2.5</v>
      </c>
      <c r="L766" s="5">
        <f>_xlfn.XLOOKUP(D766,products!$A$1:$A$49,products!$E$1:$E$49,,0)</f>
        <v>29.784999999999997</v>
      </c>
      <c r="M766" s="5">
        <f>orders!L766*orders!E766</f>
        <v>178.70999999999998</v>
      </c>
      <c r="N766" t="str" cm="1">
        <f t="array" ref="N766">_xlfn.IFS(I766="Rob","Robusta",I766="Exc","Excelsa",I766="Ara","Arabica",I766="Lib","Liberica",I766="","")</f>
        <v>Arabica</v>
      </c>
      <c r="O766" t="str" cm="1">
        <f t="array" ref="O766">_xlfn.IFS(J766="M","Medium",J766="L","Light",J766="D","Dark",J766="","")</f>
        <v>Light</v>
      </c>
      <c r="P766" t="str">
        <f>_xlfn.XLOOKUP(Table1[[#This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_xlfn.XLOOKUP(orders!C767,customers!$A$1:$A$1001,customers!$G$1:$G$1001,,0)</f>
        <v>United States</v>
      </c>
      <c r="I767" t="str">
        <f>_xlfn.XLOOKUP(D767,products!$A$1:$A$49,products!$B$1:$B$49,,0)</f>
        <v>Rob</v>
      </c>
      <c r="J767" t="str">
        <f>_xlfn.XLOOKUP(D767,products!$A$1:$A$49,products!$C$1:$C$49,,0)</f>
        <v>M</v>
      </c>
      <c r="K767" s="4">
        <f>_xlfn.XLOOKUP(orders!D767,products!$A$1:$A$49,products!$D$1:$D$49,,0)</f>
        <v>1</v>
      </c>
      <c r="L767" s="5">
        <f>_xlfn.XLOOKUP(D767,products!$A$1:$A$49,products!$E$1:$E$49,,0)</f>
        <v>9.9499999999999993</v>
      </c>
      <c r="M767" s="5">
        <f>orders!L767*orders!E767</f>
        <v>59.699999999999996</v>
      </c>
      <c r="N767" t="str" cm="1">
        <f t="array" ref="N767">_xlfn.IFS(I767="Rob","Robusta",I767="Exc","Excelsa",I767="Ara","Arabica",I767="Lib","Liberica",I767="","")</f>
        <v>Robusta</v>
      </c>
      <c r="O767" t="str" cm="1">
        <f t="array" ref="O767">_xlfn.IFS(J767="M","Medium",J767="L","Light",J767="D","Dark",J767="","")</f>
        <v>Medium</v>
      </c>
      <c r="P767" t="str">
        <f>_xlfn.XLOOKUP(Table1[[#This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_xlfn.XLOOKUP(orders!C768,customers!$A$1:$A$1001,customers!$G$1:$G$1001,,0)</f>
        <v>United States</v>
      </c>
      <c r="I768" t="str">
        <f>_xlfn.XLOOKUP(D768,products!$A$1:$A$49,products!$B$1:$B$49,,0)</f>
        <v>Ara</v>
      </c>
      <c r="J768" t="str">
        <f>_xlfn.XLOOKUP(D768,products!$A$1:$A$49,products!$C$1:$C$49,,0)</f>
        <v>L</v>
      </c>
      <c r="K768" s="4">
        <f>_xlfn.XLOOKUP(orders!D768,products!$A$1:$A$49,products!$D$1:$D$49,,0)</f>
        <v>0.5</v>
      </c>
      <c r="L768" s="5">
        <f>_xlfn.XLOOKUP(D768,products!$A$1:$A$49,products!$E$1:$E$49,,0)</f>
        <v>7.77</v>
      </c>
      <c r="M768" s="5">
        <f>orders!L768*orders!E768</f>
        <v>15.54</v>
      </c>
      <c r="N768" t="str" cm="1">
        <f t="array" ref="N768">_xlfn.IFS(I768="Rob","Robusta",I768="Exc","Excelsa",I768="Ara","Arabica",I768="Lib","Liberica",I768="","")</f>
        <v>Arabica</v>
      </c>
      <c r="O768" t="str" cm="1">
        <f t="array" ref="O768">_xlfn.IFS(J768="M","Medium",J768="L","Light",J768="D","Dark",J768="","")</f>
        <v>Light</v>
      </c>
      <c r="P768" t="str">
        <f>_xlfn.XLOOKUP(Table1[[#This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_xlfn.XLOOKUP(orders!C769,customers!$A$1:$A$1001,customers!$G$1:$G$1001,,0)</f>
        <v>United States</v>
      </c>
      <c r="I769" t="str">
        <f>_xlfn.XLOOKUP(D769,products!$A$1:$A$49,products!$B$1:$B$49,,0)</f>
        <v>Ara</v>
      </c>
      <c r="J769" t="str">
        <f>_xlfn.XLOOKUP(D769,products!$A$1:$A$49,products!$C$1:$C$49,,0)</f>
        <v>L</v>
      </c>
      <c r="K769" s="4">
        <f>_xlfn.XLOOKUP(orders!D769,products!$A$1:$A$49,products!$D$1:$D$49,,0)</f>
        <v>2.5</v>
      </c>
      <c r="L769" s="5">
        <f>_xlfn.XLOOKUP(D769,products!$A$1:$A$49,products!$E$1:$E$49,,0)</f>
        <v>29.784999999999997</v>
      </c>
      <c r="M769" s="5">
        <f>orders!L769*orders!E769</f>
        <v>89.35499999999999</v>
      </c>
      <c r="N769" t="str" cm="1">
        <f t="array" ref="N769">_xlfn.IFS(I769="Rob","Robusta",I769="Exc","Excelsa",I769="Ara","Arabica",I769="Lib","Liberica",I769="","")</f>
        <v>Arabica</v>
      </c>
      <c r="O769" t="str" cm="1">
        <f t="array" ref="O769">_xlfn.IFS(J769="M","Medium",J769="L","Light",J769="D","Dark",J769="","")</f>
        <v>Light</v>
      </c>
      <c r="P769" t="str">
        <f>_xlfn.XLOOKUP(Table1[[#This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_xlfn.XLOOKUP(orders!C770,customers!$A$1:$A$1001,customers!$G$1:$G$1001,,0)</f>
        <v>United States</v>
      </c>
      <c r="I770" t="str">
        <f>_xlfn.XLOOKUP(D770,products!$A$1:$A$49,products!$B$1:$B$49,,0)</f>
        <v>Rob</v>
      </c>
      <c r="J770" t="str">
        <f>_xlfn.XLOOKUP(D770,products!$A$1:$A$49,products!$C$1:$C$49,,0)</f>
        <v>L</v>
      </c>
      <c r="K770" s="4">
        <f>_xlfn.XLOOKUP(orders!D770,products!$A$1:$A$49,products!$D$1:$D$49,,0)</f>
        <v>1</v>
      </c>
      <c r="L770" s="5">
        <f>_xlfn.XLOOKUP(D770,products!$A$1:$A$49,products!$E$1:$E$49,,0)</f>
        <v>11.95</v>
      </c>
      <c r="M770" s="5">
        <f>orders!L770*orders!E770</f>
        <v>23.9</v>
      </c>
      <c r="N770" t="str" cm="1">
        <f t="array" ref="N770">_xlfn.IFS(I770="Rob","Robusta",I770="Exc","Excelsa",I770="Ara","Arabica",I770="Lib","Liberica",I770="","")</f>
        <v>Robusta</v>
      </c>
      <c r="O770" t="str" cm="1">
        <f t="array" ref="O770">_xlfn.IFS(J770="M","Medium",J770="L","Light",J770="D","Dark",J770="","")</f>
        <v>Light</v>
      </c>
      <c r="P770" t="str">
        <f>_xlfn.XLOOKUP(Table1[[#This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_xlfn.XLOOKUP(orders!C771,customers!$A$1:$A$1001,customers!$G$1:$G$1001,,0)</f>
        <v>United Kingdom</v>
      </c>
      <c r="I771" t="str">
        <f>_xlfn.XLOOKUP(D771,products!$A$1:$A$49,products!$B$1:$B$49,,0)</f>
        <v>Rob</v>
      </c>
      <c r="J771" t="str">
        <f>_xlfn.XLOOKUP(D771,products!$A$1:$A$49,products!$C$1:$C$49,,0)</f>
        <v>M</v>
      </c>
      <c r="K771" s="4">
        <f>_xlfn.XLOOKUP(orders!D771,products!$A$1:$A$49,products!$D$1:$D$49,,0)</f>
        <v>2.5</v>
      </c>
      <c r="L771" s="5">
        <f>_xlfn.XLOOKUP(D771,products!$A$1:$A$49,products!$E$1:$E$49,,0)</f>
        <v>22.884999999999998</v>
      </c>
      <c r="M771" s="5">
        <f>orders!L771*orders!E771</f>
        <v>137.31</v>
      </c>
      <c r="N771" t="str" cm="1">
        <f t="array" ref="N771">_xlfn.IFS(I771="Rob","Robusta",I771="Exc","Excelsa",I771="Ara","Arabica",I771="Lib","Liberica",I771="","")</f>
        <v>Robusta</v>
      </c>
      <c r="O771" t="str" cm="1">
        <f t="array" ref="O771">_xlfn.IFS(J771="M","Medium",J771="L","Light",J771="D","Dark",J771="","")</f>
        <v>Medium</v>
      </c>
      <c r="P771" t="str">
        <f>_xlfn.XLOOKUP(Table1[[#This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_xlfn.XLOOKUP(orders!C772,customers!$A$1:$A$1001,customers!$G$1:$G$1001,,0)</f>
        <v>United States</v>
      </c>
      <c r="I772" t="str">
        <f>_xlfn.XLOOKUP(D772,products!$A$1:$A$49,products!$B$1:$B$49,,0)</f>
        <v>Ara</v>
      </c>
      <c r="J772" t="str">
        <f>_xlfn.XLOOKUP(D772,products!$A$1:$A$49,products!$C$1:$C$49,,0)</f>
        <v>D</v>
      </c>
      <c r="K772" s="4">
        <f>_xlfn.XLOOKUP(orders!D772,products!$A$1:$A$49,products!$D$1:$D$49,,0)</f>
        <v>1</v>
      </c>
      <c r="L772" s="5">
        <f>_xlfn.XLOOKUP(D772,products!$A$1:$A$49,products!$E$1:$E$49,,0)</f>
        <v>9.9499999999999993</v>
      </c>
      <c r="M772" s="5">
        <f>orders!L772*orders!E772</f>
        <v>9.9499999999999993</v>
      </c>
      <c r="N772" t="str" cm="1">
        <f t="array" ref="N772">_xlfn.IFS(I772="Rob","Robusta",I772="Exc","Excelsa",I772="Ara","Arabica",I772="Lib","Liberica",I772="","")</f>
        <v>Arabica</v>
      </c>
      <c r="O772" t="str" cm="1">
        <f t="array" ref="O772">_xlfn.IFS(J772="M","Medium",J772="L","Light",J772="D","Dark",J772="","")</f>
        <v>Dark</v>
      </c>
      <c r="P772" t="str">
        <f>_xlfn.XLOOKUP(Table1[[#This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_xlfn.XLOOKUP(orders!C773,customers!$A$1:$A$1001,customers!$G$1:$G$1001,,0)</f>
        <v>United States</v>
      </c>
      <c r="I773" t="str">
        <f>_xlfn.XLOOKUP(D773,products!$A$1:$A$49,products!$B$1:$B$49,,0)</f>
        <v>Rob</v>
      </c>
      <c r="J773" t="str">
        <f>_xlfn.XLOOKUP(D773,products!$A$1:$A$49,products!$C$1:$C$49,,0)</f>
        <v>L</v>
      </c>
      <c r="K773" s="4">
        <f>_xlfn.XLOOKUP(orders!D773,products!$A$1:$A$49,products!$D$1:$D$49,,0)</f>
        <v>0.5</v>
      </c>
      <c r="L773" s="5">
        <f>_xlfn.XLOOKUP(D773,products!$A$1:$A$49,products!$E$1:$E$49,,0)</f>
        <v>7.169999999999999</v>
      </c>
      <c r="M773" s="5">
        <f>orders!L773*orders!E773</f>
        <v>21.509999999999998</v>
      </c>
      <c r="N773" t="str" cm="1">
        <f t="array" ref="N773">_xlfn.IFS(I773="Rob","Robusta",I773="Exc","Excelsa",I773="Ara","Arabica",I773="Lib","Liberica",I773="","")</f>
        <v>Robusta</v>
      </c>
      <c r="O773" t="str" cm="1">
        <f t="array" ref="O773">_xlfn.IFS(J773="M","Medium",J773="L","Light",J773="D","Dark",J773="","")</f>
        <v>Light</v>
      </c>
      <c r="P773" t="str">
        <f>_xlfn.XLOOKUP(Table1[[#This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_xlfn.XLOOKUP(orders!C774,customers!$A$1:$A$1001,customers!$G$1:$G$1001,,0)</f>
        <v>United States</v>
      </c>
      <c r="I774" t="str">
        <f>_xlfn.XLOOKUP(D774,products!$A$1:$A$49,products!$B$1:$B$49,,0)</f>
        <v>Exc</v>
      </c>
      <c r="J774" t="str">
        <f>_xlfn.XLOOKUP(D774,products!$A$1:$A$49,products!$C$1:$C$49,,0)</f>
        <v>M</v>
      </c>
      <c r="K774" s="4">
        <f>_xlfn.XLOOKUP(orders!D774,products!$A$1:$A$49,products!$D$1:$D$49,,0)</f>
        <v>1</v>
      </c>
      <c r="L774" s="5">
        <f>_xlfn.XLOOKUP(D774,products!$A$1:$A$49,products!$E$1:$E$49,,0)</f>
        <v>13.75</v>
      </c>
      <c r="M774" s="5">
        <f>orders!L774*orders!E774</f>
        <v>82.5</v>
      </c>
      <c r="N774" t="str" cm="1">
        <f t="array" ref="N774">_xlfn.IFS(I774="Rob","Robusta",I774="Exc","Excelsa",I774="Ara","Arabica",I774="Lib","Liberica",I774="","")</f>
        <v>Excelsa</v>
      </c>
      <c r="O774" t="str" cm="1">
        <f t="array" ref="O774">_xlfn.IFS(J774="M","Medium",J774="L","Light",J774="D","Dark",J774="","")</f>
        <v>Medium</v>
      </c>
      <c r="P774" t="str">
        <f>_xlfn.XLOOKUP(Table1[[#This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_xlfn.XLOOKUP(orders!C775,customers!$A$1:$A$1001,customers!$G$1:$G$1001,,0)</f>
        <v>Ireland</v>
      </c>
      <c r="I775" t="str">
        <f>_xlfn.XLOOKUP(D775,products!$A$1:$A$49,products!$B$1:$B$49,,0)</f>
        <v>Lib</v>
      </c>
      <c r="J775" t="str">
        <f>_xlfn.XLOOKUP(D775,products!$A$1:$A$49,products!$C$1:$C$49,,0)</f>
        <v>M</v>
      </c>
      <c r="K775" s="4">
        <f>_xlfn.XLOOKUP(orders!D775,products!$A$1:$A$49,products!$D$1:$D$49,,0)</f>
        <v>0.2</v>
      </c>
      <c r="L775" s="5">
        <f>_xlfn.XLOOKUP(D775,products!$A$1:$A$49,products!$E$1:$E$49,,0)</f>
        <v>4.3650000000000002</v>
      </c>
      <c r="M775" s="5">
        <f>orders!L775*orders!E775</f>
        <v>8.73</v>
      </c>
      <c r="N775" t="str" cm="1">
        <f t="array" ref="N775">_xlfn.IFS(I775="Rob","Robusta",I775="Exc","Excelsa",I775="Ara","Arabica",I775="Lib","Liberica",I775="","")</f>
        <v>Liberica</v>
      </c>
      <c r="O775" t="str" cm="1">
        <f t="array" ref="O775">_xlfn.IFS(J775="M","Medium",J775="L","Light",J775="D","Dark",J775="","")</f>
        <v>Medium</v>
      </c>
      <c r="P775" t="str">
        <f>_xlfn.XLOOKUP(Table1[[#This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_xlfn.XLOOKUP(orders!C776,customers!$A$1:$A$1001,customers!$G$1:$G$1001,,0)</f>
        <v>United States</v>
      </c>
      <c r="I776" t="str">
        <f>_xlfn.XLOOKUP(D776,products!$A$1:$A$49,products!$B$1:$B$49,,0)</f>
        <v>Rob</v>
      </c>
      <c r="J776" t="str">
        <f>_xlfn.XLOOKUP(D776,products!$A$1:$A$49,products!$C$1:$C$49,,0)</f>
        <v>M</v>
      </c>
      <c r="K776" s="4">
        <f>_xlfn.XLOOKUP(orders!D776,products!$A$1:$A$49,products!$D$1:$D$49,,0)</f>
        <v>1</v>
      </c>
      <c r="L776" s="5">
        <f>_xlfn.XLOOKUP(D776,products!$A$1:$A$49,products!$E$1:$E$49,,0)</f>
        <v>9.9499999999999993</v>
      </c>
      <c r="M776" s="5">
        <f>orders!L776*orders!E776</f>
        <v>19.899999999999999</v>
      </c>
      <c r="N776" t="str" cm="1">
        <f t="array" ref="N776">_xlfn.IFS(I776="Rob","Robusta",I776="Exc","Excelsa",I776="Ara","Arabica",I776="Lib","Liberica",I776="","")</f>
        <v>Robusta</v>
      </c>
      <c r="O776" t="str" cm="1">
        <f t="array" ref="O776">_xlfn.IFS(J776="M","Medium",J776="L","Light",J776="D","Dark",J776="","")</f>
        <v>Medium</v>
      </c>
      <c r="P776" t="str">
        <f>_xlfn.XLOOKUP(Table1[[#This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_xlfn.XLOOKUP(orders!C777,customers!$A$1:$A$1001,customers!$G$1:$G$1001,,0)</f>
        <v>United States</v>
      </c>
      <c r="I777" t="str">
        <f>_xlfn.XLOOKUP(D777,products!$A$1:$A$49,products!$B$1:$B$49,,0)</f>
        <v>Exc</v>
      </c>
      <c r="J777" t="str">
        <f>_xlfn.XLOOKUP(D777,products!$A$1:$A$49,products!$C$1:$C$49,,0)</f>
        <v>L</v>
      </c>
      <c r="K777" s="4">
        <f>_xlfn.XLOOKUP(orders!D777,products!$A$1:$A$49,products!$D$1:$D$49,,0)</f>
        <v>0.5</v>
      </c>
      <c r="L777" s="5">
        <f>_xlfn.XLOOKUP(D777,products!$A$1:$A$49,products!$E$1:$E$49,,0)</f>
        <v>8.91</v>
      </c>
      <c r="M777" s="5">
        <f>orders!L777*orders!E777</f>
        <v>17.82</v>
      </c>
      <c r="N777" t="str" cm="1">
        <f t="array" ref="N777">_xlfn.IFS(I777="Rob","Robusta",I777="Exc","Excelsa",I777="Ara","Arabica",I777="Lib","Liberica",I777="","")</f>
        <v>Excelsa</v>
      </c>
      <c r="O777" t="str" cm="1">
        <f t="array" ref="O777">_xlfn.IFS(J777="M","Medium",J777="L","Light",J777="D","Dark",J777="","")</f>
        <v>Light</v>
      </c>
      <c r="P777" t="str">
        <f>_xlfn.XLOOKUP(Table1[[#This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_xlfn.XLOOKUP(orders!C778,customers!$A$1:$A$1001,customers!$G$1:$G$1001,,0)</f>
        <v>United States</v>
      </c>
      <c r="I778" t="str">
        <f>_xlfn.XLOOKUP(D778,products!$A$1:$A$49,products!$B$1:$B$49,,0)</f>
        <v>Ara</v>
      </c>
      <c r="J778" t="str">
        <f>_xlfn.XLOOKUP(D778,products!$A$1:$A$49,products!$C$1:$C$49,,0)</f>
        <v>M</v>
      </c>
      <c r="K778" s="4">
        <f>_xlfn.XLOOKUP(orders!D778,products!$A$1:$A$49,products!$D$1:$D$49,,0)</f>
        <v>0.5</v>
      </c>
      <c r="L778" s="5">
        <f>_xlfn.XLOOKUP(D778,products!$A$1:$A$49,products!$E$1:$E$49,,0)</f>
        <v>6.75</v>
      </c>
      <c r="M778" s="5">
        <f>orders!L778*orders!E778</f>
        <v>20.25</v>
      </c>
      <c r="N778" t="str" cm="1">
        <f t="array" ref="N778">_xlfn.IFS(I778="Rob","Robusta",I778="Exc","Excelsa",I778="Ara","Arabica",I778="Lib","Liberica",I778="","")</f>
        <v>Arabica</v>
      </c>
      <c r="O778" t="str" cm="1">
        <f t="array" ref="O778">_xlfn.IFS(J778="M","Medium",J778="L","Light",J778="D","Dark",J778="","")</f>
        <v>Medium</v>
      </c>
      <c r="P778" t="str">
        <f>_xlfn.XLOOKUP(Table1[[#This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_xlfn.XLOOKUP(orders!C779,customers!$A$1:$A$1001,customers!$G$1:$G$1001,,0)</f>
        <v>United States</v>
      </c>
      <c r="I779" t="str">
        <f>_xlfn.XLOOKUP(D779,products!$A$1:$A$49,products!$B$1:$B$49,,0)</f>
        <v>Ara</v>
      </c>
      <c r="J779" t="str">
        <f>_xlfn.XLOOKUP(D779,products!$A$1:$A$49,products!$C$1:$C$49,,0)</f>
        <v>L</v>
      </c>
      <c r="K779" s="4">
        <f>_xlfn.XLOOKUP(orders!D779,products!$A$1:$A$49,products!$D$1:$D$49,,0)</f>
        <v>2.5</v>
      </c>
      <c r="L779" s="5">
        <f>_xlfn.XLOOKUP(D779,products!$A$1:$A$49,products!$E$1:$E$49,,0)</f>
        <v>29.784999999999997</v>
      </c>
      <c r="M779" s="5">
        <f>orders!L779*orders!E779</f>
        <v>59.569999999999993</v>
      </c>
      <c r="N779" t="str" cm="1">
        <f t="array" ref="N779">_xlfn.IFS(I779="Rob","Robusta",I779="Exc","Excelsa",I779="Ara","Arabica",I779="Lib","Liberica",I779="","")</f>
        <v>Arabica</v>
      </c>
      <c r="O779" t="str" cm="1">
        <f t="array" ref="O779">_xlfn.IFS(J779="M","Medium",J779="L","Light",J779="D","Dark",J779="","")</f>
        <v>Light</v>
      </c>
      <c r="P779" t="str">
        <f>_xlfn.XLOOKUP(Table1[[#This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_xlfn.XLOOKUP(orders!C780,customers!$A$1:$A$1001,customers!$G$1:$G$1001,,0)</f>
        <v>United States</v>
      </c>
      <c r="I780" t="str">
        <f>_xlfn.XLOOKUP(D780,products!$A$1:$A$49,products!$B$1:$B$49,,0)</f>
        <v>Lib</v>
      </c>
      <c r="J780" t="str">
        <f>_xlfn.XLOOKUP(D780,products!$A$1:$A$49,products!$C$1:$C$49,,0)</f>
        <v>L</v>
      </c>
      <c r="K780" s="4">
        <f>_xlfn.XLOOKUP(orders!D780,products!$A$1:$A$49,products!$D$1:$D$49,,0)</f>
        <v>0.5</v>
      </c>
      <c r="L780" s="5">
        <f>_xlfn.XLOOKUP(D780,products!$A$1:$A$49,products!$E$1:$E$49,,0)</f>
        <v>9.51</v>
      </c>
      <c r="M780" s="5">
        <f>orders!L780*orders!E780</f>
        <v>19.02</v>
      </c>
      <c r="N780" t="str" cm="1">
        <f t="array" ref="N780">_xlfn.IFS(I780="Rob","Robusta",I780="Exc","Excelsa",I780="Ara","Arabica",I780="Lib","Liberica",I780="","")</f>
        <v>Liberica</v>
      </c>
      <c r="O780" t="str" cm="1">
        <f t="array" ref="O780">_xlfn.IFS(J780="M","Medium",J780="L","Light",J780="D","Dark",J780="","")</f>
        <v>Light</v>
      </c>
      <c r="P780" t="str">
        <f>_xlfn.XLOOKUP(Table1[[#This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_xlfn.XLOOKUP(orders!C781,customers!$A$1:$A$1001,customers!$G$1:$G$1001,,0)</f>
        <v>United States</v>
      </c>
      <c r="I781" t="str">
        <f>_xlfn.XLOOKUP(D781,products!$A$1:$A$49,products!$B$1:$B$49,,0)</f>
        <v>Lib</v>
      </c>
      <c r="J781" t="str">
        <f>_xlfn.XLOOKUP(D781,products!$A$1:$A$49,products!$C$1:$C$49,,0)</f>
        <v>D</v>
      </c>
      <c r="K781" s="4">
        <f>_xlfn.XLOOKUP(orders!D781,products!$A$1:$A$49,products!$D$1:$D$49,,0)</f>
        <v>1</v>
      </c>
      <c r="L781" s="5">
        <f>_xlfn.XLOOKUP(D781,products!$A$1:$A$49,products!$E$1:$E$49,,0)</f>
        <v>12.95</v>
      </c>
      <c r="M781" s="5">
        <f>orders!L781*orders!E781</f>
        <v>77.699999999999989</v>
      </c>
      <c r="N781" t="str" cm="1">
        <f t="array" ref="N781">_xlfn.IFS(I781="Rob","Robusta",I781="Exc","Excelsa",I781="Ara","Arabica",I781="Lib","Liberica",I781="","")</f>
        <v>Liberica</v>
      </c>
      <c r="O781" t="str" cm="1">
        <f t="array" ref="O781">_xlfn.IFS(J781="M","Medium",J781="L","Light",J781="D","Dark",J781="","")</f>
        <v>Dark</v>
      </c>
      <c r="P781" t="str">
        <f>_xlfn.XLOOKUP(Table1[[#This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_xlfn.XLOOKUP(orders!C782,customers!$A$1:$A$1001,customers!$G$1:$G$1001,,0)</f>
        <v>United States</v>
      </c>
      <c r="I782" t="str">
        <f>_xlfn.XLOOKUP(D782,products!$A$1:$A$49,products!$B$1:$B$49,,0)</f>
        <v>Exc</v>
      </c>
      <c r="J782" t="str">
        <f>_xlfn.XLOOKUP(D782,products!$A$1:$A$49,products!$C$1:$C$49,,0)</f>
        <v>M</v>
      </c>
      <c r="K782" s="4">
        <f>_xlfn.XLOOKUP(orders!D782,products!$A$1:$A$49,products!$D$1:$D$49,,0)</f>
        <v>1</v>
      </c>
      <c r="L782" s="5">
        <f>_xlfn.XLOOKUP(D782,products!$A$1:$A$49,products!$E$1:$E$49,,0)</f>
        <v>13.75</v>
      </c>
      <c r="M782" s="5">
        <f>orders!L782*orders!E782</f>
        <v>41.25</v>
      </c>
      <c r="N782" t="str" cm="1">
        <f t="array" ref="N782">_xlfn.IFS(I782="Rob","Robusta",I782="Exc","Excelsa",I782="Ara","Arabica",I782="Lib","Liberica",I782="","")</f>
        <v>Excelsa</v>
      </c>
      <c r="O782" t="str" cm="1">
        <f t="array" ref="O782">_xlfn.IFS(J782="M","Medium",J782="L","Light",J782="D","Dark",J782="","")</f>
        <v>Medium</v>
      </c>
      <c r="P782" t="str">
        <f>_xlfn.XLOOKUP(Table1[[#This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_xlfn.XLOOKUP(orders!C783,customers!$A$1:$A$1001,customers!$G$1:$G$1001,,0)</f>
        <v>United States</v>
      </c>
      <c r="I783" t="str">
        <f>_xlfn.XLOOKUP(D783,products!$A$1:$A$49,products!$B$1:$B$49,,0)</f>
        <v>Lib</v>
      </c>
      <c r="J783" t="str">
        <f>_xlfn.XLOOKUP(D783,products!$A$1:$A$49,products!$C$1:$C$49,,0)</f>
        <v>L</v>
      </c>
      <c r="K783" s="4">
        <f>_xlfn.XLOOKUP(orders!D783,products!$A$1:$A$49,products!$D$1:$D$49,,0)</f>
        <v>2.5</v>
      </c>
      <c r="L783" s="5">
        <f>_xlfn.XLOOKUP(D783,products!$A$1:$A$49,products!$E$1:$E$49,,0)</f>
        <v>36.454999999999998</v>
      </c>
      <c r="M783" s="5">
        <f>orders!L783*orders!E783</f>
        <v>145.82</v>
      </c>
      <c r="N783" t="str" cm="1">
        <f t="array" ref="N783">_xlfn.IFS(I783="Rob","Robusta",I783="Exc","Excelsa",I783="Ara","Arabica",I783="Lib","Liberica",I783="","")</f>
        <v>Liberica</v>
      </c>
      <c r="O783" t="str" cm="1">
        <f t="array" ref="O783">_xlfn.IFS(J783="M","Medium",J783="L","Light",J783="D","Dark",J783="","")</f>
        <v>Light</v>
      </c>
      <c r="P783" t="str">
        <f>_xlfn.XLOOKUP(Table1[[#This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_xlfn.XLOOKUP(orders!C784,customers!$A$1:$A$1001,customers!$G$1:$G$1001,,0)</f>
        <v>Ireland</v>
      </c>
      <c r="I784" t="str">
        <f>_xlfn.XLOOKUP(D784,products!$A$1:$A$49,products!$B$1:$B$49,,0)</f>
        <v>Exc</v>
      </c>
      <c r="J784" t="str">
        <f>_xlfn.XLOOKUP(D784,products!$A$1:$A$49,products!$C$1:$C$49,,0)</f>
        <v>L</v>
      </c>
      <c r="K784" s="4">
        <f>_xlfn.XLOOKUP(orders!D784,products!$A$1:$A$49,products!$D$1:$D$49,,0)</f>
        <v>0.2</v>
      </c>
      <c r="L784" s="5">
        <f>_xlfn.XLOOKUP(D784,products!$A$1:$A$49,products!$E$1:$E$49,,0)</f>
        <v>4.4550000000000001</v>
      </c>
      <c r="M784" s="5">
        <f>orders!L784*orders!E784</f>
        <v>26.73</v>
      </c>
      <c r="N784" t="str" cm="1">
        <f t="array" ref="N784">_xlfn.IFS(I784="Rob","Robusta",I784="Exc","Excelsa",I784="Ara","Arabica",I784="Lib","Liberica",I784="","")</f>
        <v>Excelsa</v>
      </c>
      <c r="O784" t="str" cm="1">
        <f t="array" ref="O784">_xlfn.IFS(J784="M","Medium",J784="L","Light",J784="D","Dark",J784="","")</f>
        <v>Light</v>
      </c>
      <c r="P784" t="str">
        <f>_xlfn.XLOOKUP(Table1[[#This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_xlfn.XLOOKUP(orders!C785,customers!$A$1:$A$1001,customers!$G$1:$G$1001,,0)</f>
        <v>United States</v>
      </c>
      <c r="I785" t="str">
        <f>_xlfn.XLOOKUP(D785,products!$A$1:$A$49,products!$B$1:$B$49,,0)</f>
        <v>Lib</v>
      </c>
      <c r="J785" t="str">
        <f>_xlfn.XLOOKUP(D785,products!$A$1:$A$49,products!$C$1:$C$49,,0)</f>
        <v>M</v>
      </c>
      <c r="K785" s="4">
        <f>_xlfn.XLOOKUP(orders!D785,products!$A$1:$A$49,products!$D$1:$D$49,,0)</f>
        <v>0.5</v>
      </c>
      <c r="L785" s="5">
        <f>_xlfn.XLOOKUP(D785,products!$A$1:$A$49,products!$E$1:$E$49,,0)</f>
        <v>8.73</v>
      </c>
      <c r="M785" s="5">
        <f>orders!L785*orders!E785</f>
        <v>43.650000000000006</v>
      </c>
      <c r="N785" t="str" cm="1">
        <f t="array" ref="N785">_xlfn.IFS(I785="Rob","Robusta",I785="Exc","Excelsa",I785="Ara","Arabica",I785="Lib","Liberica",I785="","")</f>
        <v>Liberica</v>
      </c>
      <c r="O785" t="str" cm="1">
        <f t="array" ref="O785">_xlfn.IFS(J785="M","Medium",J785="L","Light",J785="D","Dark",J785="","")</f>
        <v>Medium</v>
      </c>
      <c r="P785" t="str">
        <f>_xlfn.XLOOKUP(Table1[[#This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_xlfn.XLOOKUP(orders!C786,customers!$A$1:$A$1001,customers!$G$1:$G$1001,,0)</f>
        <v>United States</v>
      </c>
      <c r="I786" t="str">
        <f>_xlfn.XLOOKUP(D786,products!$A$1:$A$49,products!$B$1:$B$49,,0)</f>
        <v>Lib</v>
      </c>
      <c r="J786" t="str">
        <f>_xlfn.XLOOKUP(D786,products!$A$1:$A$49,products!$C$1:$C$49,,0)</f>
        <v>L</v>
      </c>
      <c r="K786" s="4">
        <f>_xlfn.XLOOKUP(orders!D786,products!$A$1:$A$49,products!$D$1:$D$49,,0)</f>
        <v>1</v>
      </c>
      <c r="L786" s="5">
        <f>_xlfn.XLOOKUP(D786,products!$A$1:$A$49,products!$E$1:$E$49,,0)</f>
        <v>15.85</v>
      </c>
      <c r="M786" s="5">
        <f>orders!L786*orders!E786</f>
        <v>31.7</v>
      </c>
      <c r="N786" t="str" cm="1">
        <f t="array" ref="N786">_xlfn.IFS(I786="Rob","Robusta",I786="Exc","Excelsa",I786="Ara","Arabica",I786="Lib","Liberica",I786="","")</f>
        <v>Liberica</v>
      </c>
      <c r="O786" t="str" cm="1">
        <f t="array" ref="O786">_xlfn.IFS(J786="M","Medium",J786="L","Light",J786="D","Dark",J786="","")</f>
        <v>Light</v>
      </c>
      <c r="P786" t="str">
        <f>_xlfn.XLOOKUP(Table1[[#This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_xlfn.XLOOKUP(orders!C787,customers!$A$1:$A$1001,customers!$G$1:$G$1001,,0)</f>
        <v>United States</v>
      </c>
      <c r="I787" t="str">
        <f>_xlfn.XLOOKUP(D787,products!$A$1:$A$49,products!$B$1:$B$49,,0)</f>
        <v>Ara</v>
      </c>
      <c r="J787" t="str">
        <f>_xlfn.XLOOKUP(D787,products!$A$1:$A$49,products!$C$1:$C$49,,0)</f>
        <v>D</v>
      </c>
      <c r="K787" s="4">
        <f>_xlfn.XLOOKUP(orders!D787,products!$A$1:$A$49,products!$D$1:$D$49,,0)</f>
        <v>2.5</v>
      </c>
      <c r="L787" s="5">
        <f>_xlfn.XLOOKUP(D787,products!$A$1:$A$49,products!$E$1:$E$49,,0)</f>
        <v>22.884999999999998</v>
      </c>
      <c r="M787" s="5">
        <f>orders!L787*orders!E787</f>
        <v>22.884999999999998</v>
      </c>
      <c r="N787" t="str" cm="1">
        <f t="array" ref="N787">_xlfn.IFS(I787="Rob","Robusta",I787="Exc","Excelsa",I787="Ara","Arabica",I787="Lib","Liberica",I787="","")</f>
        <v>Arabica</v>
      </c>
      <c r="O787" t="str" cm="1">
        <f t="array" ref="O787">_xlfn.IFS(J787="M","Medium",J787="L","Light",J787="D","Dark",J787="","")</f>
        <v>Dark</v>
      </c>
      <c r="P787" t="str">
        <f>_xlfn.XLOOKUP(Table1[[#This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_xlfn.XLOOKUP(orders!C788,customers!$A$1:$A$1001,customers!$G$1:$G$1001,,0)</f>
        <v>United States</v>
      </c>
      <c r="I788" t="str">
        <f>_xlfn.XLOOKUP(D788,products!$A$1:$A$49,products!$B$1:$B$49,,0)</f>
        <v>Exc</v>
      </c>
      <c r="J788" t="str">
        <f>_xlfn.XLOOKUP(D788,products!$A$1:$A$49,products!$C$1:$C$49,,0)</f>
        <v>D</v>
      </c>
      <c r="K788" s="4">
        <f>_xlfn.XLOOKUP(orders!D788,products!$A$1:$A$49,products!$D$1:$D$49,,0)</f>
        <v>2.5</v>
      </c>
      <c r="L788" s="5">
        <f>_xlfn.XLOOKUP(D788,products!$A$1:$A$49,products!$E$1:$E$49,,0)</f>
        <v>27.945</v>
      </c>
      <c r="M788" s="5">
        <f>orders!L788*orders!E788</f>
        <v>27.945</v>
      </c>
      <c r="N788" t="str" cm="1">
        <f t="array" ref="N788">_xlfn.IFS(I788="Rob","Robusta",I788="Exc","Excelsa",I788="Ara","Arabica",I788="Lib","Liberica",I788="","")</f>
        <v>Excelsa</v>
      </c>
      <c r="O788" t="str" cm="1">
        <f t="array" ref="O788">_xlfn.IFS(J788="M","Medium",J788="L","Light",J788="D","Dark",J788="","")</f>
        <v>Dark</v>
      </c>
      <c r="P788" t="str">
        <f>_xlfn.XLOOKUP(Table1[[#This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_xlfn.XLOOKUP(orders!C789,customers!$A$1:$A$1001,customers!$G$1:$G$1001,,0)</f>
        <v>United States</v>
      </c>
      <c r="I789" t="str">
        <f>_xlfn.XLOOKUP(D789,products!$A$1:$A$49,products!$B$1:$B$49,,0)</f>
        <v>Exc</v>
      </c>
      <c r="J789" t="str">
        <f>_xlfn.XLOOKUP(D789,products!$A$1:$A$49,products!$C$1:$C$49,,0)</f>
        <v>M</v>
      </c>
      <c r="K789" s="4">
        <f>_xlfn.XLOOKUP(orders!D789,products!$A$1:$A$49,products!$D$1:$D$49,,0)</f>
        <v>1</v>
      </c>
      <c r="L789" s="5">
        <f>_xlfn.XLOOKUP(D789,products!$A$1:$A$49,products!$E$1:$E$49,,0)</f>
        <v>13.75</v>
      </c>
      <c r="M789" s="5">
        <f>orders!L789*orders!E789</f>
        <v>82.5</v>
      </c>
      <c r="N789" t="str" cm="1">
        <f t="array" ref="N789">_xlfn.IFS(I789="Rob","Robusta",I789="Exc","Excelsa",I789="Ara","Arabica",I789="Lib","Liberica",I789="","")</f>
        <v>Excelsa</v>
      </c>
      <c r="O789" t="str" cm="1">
        <f t="array" ref="O789">_xlfn.IFS(J789="M","Medium",J789="L","Light",J789="D","Dark",J789="","")</f>
        <v>Medium</v>
      </c>
      <c r="P789" t="str">
        <f>_xlfn.XLOOKUP(Table1[[#This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_xlfn.XLOOKUP(orders!C790,customers!$A$1:$A$1001,customers!$G$1:$G$1001,,0)</f>
        <v>Ireland</v>
      </c>
      <c r="I790" t="str">
        <f>_xlfn.XLOOKUP(D790,products!$A$1:$A$49,products!$B$1:$B$49,,0)</f>
        <v>Rob</v>
      </c>
      <c r="J790" t="str">
        <f>_xlfn.XLOOKUP(D790,products!$A$1:$A$49,products!$C$1:$C$49,,0)</f>
        <v>M</v>
      </c>
      <c r="K790" s="4">
        <f>_xlfn.XLOOKUP(orders!D790,products!$A$1:$A$49,products!$D$1:$D$49,,0)</f>
        <v>2.5</v>
      </c>
      <c r="L790" s="5">
        <f>_xlfn.XLOOKUP(D790,products!$A$1:$A$49,products!$E$1:$E$49,,0)</f>
        <v>22.884999999999998</v>
      </c>
      <c r="M790" s="5">
        <f>orders!L790*orders!E790</f>
        <v>45.769999999999996</v>
      </c>
      <c r="N790" t="str" cm="1">
        <f t="array" ref="N790">_xlfn.IFS(I790="Rob","Robusta",I790="Exc","Excelsa",I790="Ara","Arabica",I790="Lib","Liberica",I790="","")</f>
        <v>Robusta</v>
      </c>
      <c r="O790" t="str" cm="1">
        <f t="array" ref="O790">_xlfn.IFS(J790="M","Medium",J790="L","Light",J790="D","Dark",J790="","")</f>
        <v>Medium</v>
      </c>
      <c r="P790" t="str">
        <f>_xlfn.XLOOKUP(Table1[[#This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_xlfn.XLOOKUP(orders!C791,customers!$A$1:$A$1001,customers!$G$1:$G$1001,,0)</f>
        <v>United States</v>
      </c>
      <c r="I791" t="str">
        <f>_xlfn.XLOOKUP(D791,products!$A$1:$A$49,products!$B$1:$B$49,,0)</f>
        <v>Ara</v>
      </c>
      <c r="J791" t="str">
        <f>_xlfn.XLOOKUP(D791,products!$A$1:$A$49,products!$C$1:$C$49,,0)</f>
        <v>L</v>
      </c>
      <c r="K791" s="4">
        <f>_xlfn.XLOOKUP(orders!D791,products!$A$1:$A$49,products!$D$1:$D$49,,0)</f>
        <v>1</v>
      </c>
      <c r="L791" s="5">
        <f>_xlfn.XLOOKUP(D791,products!$A$1:$A$49,products!$E$1:$E$49,,0)</f>
        <v>12.95</v>
      </c>
      <c r="M791" s="5">
        <f>orders!L791*orders!E791</f>
        <v>77.699999999999989</v>
      </c>
      <c r="N791" t="str" cm="1">
        <f t="array" ref="N791">_xlfn.IFS(I791="Rob","Robusta",I791="Exc","Excelsa",I791="Ara","Arabica",I791="Lib","Liberica",I791="","")</f>
        <v>Arabica</v>
      </c>
      <c r="O791" t="str" cm="1">
        <f t="array" ref="O791">_xlfn.IFS(J791="M","Medium",J791="L","Light",J791="D","Dark",J791="","")</f>
        <v>Light</v>
      </c>
      <c r="P791" t="str">
        <f>_xlfn.XLOOKUP(Table1[[#This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_xlfn.XLOOKUP(orders!C792,customers!$A$1:$A$1001,customers!$G$1:$G$1001,,0)</f>
        <v>United States</v>
      </c>
      <c r="I792" t="str">
        <f>_xlfn.XLOOKUP(D792,products!$A$1:$A$49,products!$B$1:$B$49,,0)</f>
        <v>Ara</v>
      </c>
      <c r="J792" t="str">
        <f>_xlfn.XLOOKUP(D792,products!$A$1:$A$49,products!$C$1:$C$49,,0)</f>
        <v>L</v>
      </c>
      <c r="K792" s="4">
        <f>_xlfn.XLOOKUP(orders!D792,products!$A$1:$A$49,products!$D$1:$D$49,,0)</f>
        <v>0.5</v>
      </c>
      <c r="L792" s="5">
        <f>_xlfn.XLOOKUP(D792,products!$A$1:$A$49,products!$E$1:$E$49,,0)</f>
        <v>7.77</v>
      </c>
      <c r="M792" s="5">
        <f>orders!L792*orders!E792</f>
        <v>23.31</v>
      </c>
      <c r="N792" t="str" cm="1">
        <f t="array" ref="N792">_xlfn.IFS(I792="Rob","Robusta",I792="Exc","Excelsa",I792="Ara","Arabica",I792="Lib","Liberica",I792="","")</f>
        <v>Arabica</v>
      </c>
      <c r="O792" t="str" cm="1">
        <f t="array" ref="O792">_xlfn.IFS(J792="M","Medium",J792="L","Light",J792="D","Dark",J792="","")</f>
        <v>Light</v>
      </c>
      <c r="P792" t="str">
        <f>_xlfn.XLOOKUP(Table1[[#This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_xlfn.XLOOKUP(orders!C793,customers!$A$1:$A$1001,customers!$G$1:$G$1001,,0)</f>
        <v>United States</v>
      </c>
      <c r="I793" t="str">
        <f>_xlfn.XLOOKUP(D793,products!$A$1:$A$49,products!$B$1:$B$49,,0)</f>
        <v>Lib</v>
      </c>
      <c r="J793" t="str">
        <f>_xlfn.XLOOKUP(D793,products!$A$1:$A$49,products!$C$1:$C$49,,0)</f>
        <v>L</v>
      </c>
      <c r="K793" s="4">
        <f>_xlfn.XLOOKUP(orders!D793,products!$A$1:$A$49,products!$D$1:$D$49,,0)</f>
        <v>0.2</v>
      </c>
      <c r="L793" s="5">
        <f>_xlfn.XLOOKUP(D793,products!$A$1:$A$49,products!$E$1:$E$49,,0)</f>
        <v>4.7549999999999999</v>
      </c>
      <c r="M793" s="5">
        <f>orders!L793*orders!E793</f>
        <v>23.774999999999999</v>
      </c>
      <c r="N793" t="str" cm="1">
        <f t="array" ref="N793">_xlfn.IFS(I793="Rob","Robusta",I793="Exc","Excelsa",I793="Ara","Arabica",I793="Lib","Liberica",I793="","")</f>
        <v>Liberica</v>
      </c>
      <c r="O793" t="str" cm="1">
        <f t="array" ref="O793">_xlfn.IFS(J793="M","Medium",J793="L","Light",J793="D","Dark",J793="","")</f>
        <v>Light</v>
      </c>
      <c r="P793" t="str">
        <f>_xlfn.XLOOKUP(Table1[[#This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_xlfn.XLOOKUP(orders!C794,customers!$A$1:$A$1001,customers!$G$1:$G$1001,,0)</f>
        <v>United Kingdom</v>
      </c>
      <c r="I794" t="str">
        <f>_xlfn.XLOOKUP(D794,products!$A$1:$A$49,products!$B$1:$B$49,,0)</f>
        <v>Lib</v>
      </c>
      <c r="J794" t="str">
        <f>_xlfn.XLOOKUP(D794,products!$A$1:$A$49,products!$C$1:$C$49,,0)</f>
        <v>M</v>
      </c>
      <c r="K794" s="4">
        <f>_xlfn.XLOOKUP(orders!D794,products!$A$1:$A$49,products!$D$1:$D$49,,0)</f>
        <v>0.5</v>
      </c>
      <c r="L794" s="5">
        <f>_xlfn.XLOOKUP(D794,products!$A$1:$A$49,products!$E$1:$E$49,,0)</f>
        <v>8.73</v>
      </c>
      <c r="M794" s="5">
        <f>orders!L794*orders!E794</f>
        <v>52.38</v>
      </c>
      <c r="N794" t="str" cm="1">
        <f t="array" ref="N794">_xlfn.IFS(I794="Rob","Robusta",I794="Exc","Excelsa",I794="Ara","Arabica",I794="Lib","Liberica",I794="","")</f>
        <v>Liberica</v>
      </c>
      <c r="O794" t="str" cm="1">
        <f t="array" ref="O794">_xlfn.IFS(J794="M","Medium",J794="L","Light",J794="D","Dark",J794="","")</f>
        <v>Medium</v>
      </c>
      <c r="P794" t="str">
        <f>_xlfn.XLOOKUP(Table1[[#This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_xlfn.XLOOKUP(orders!C795,customers!$A$1:$A$1001,customers!$G$1:$G$1001,,0)</f>
        <v>United States</v>
      </c>
      <c r="I795" t="str">
        <f>_xlfn.XLOOKUP(D795,products!$A$1:$A$49,products!$B$1:$B$49,,0)</f>
        <v>Rob</v>
      </c>
      <c r="J795" t="str">
        <f>_xlfn.XLOOKUP(D795,products!$A$1:$A$49,products!$C$1:$C$49,,0)</f>
        <v>L</v>
      </c>
      <c r="K795" s="4">
        <f>_xlfn.XLOOKUP(orders!D795,products!$A$1:$A$49,products!$D$1:$D$49,,0)</f>
        <v>0.2</v>
      </c>
      <c r="L795" s="5">
        <f>_xlfn.XLOOKUP(D795,products!$A$1:$A$49,products!$E$1:$E$49,,0)</f>
        <v>3.5849999999999995</v>
      </c>
      <c r="M795" s="5">
        <f>orders!L795*orders!E795</f>
        <v>17.924999999999997</v>
      </c>
      <c r="N795" t="str" cm="1">
        <f t="array" ref="N795">_xlfn.IFS(I795="Rob","Robusta",I795="Exc","Excelsa",I795="Ara","Arabica",I795="Lib","Liberica",I795="","")</f>
        <v>Robusta</v>
      </c>
      <c r="O795" t="str" cm="1">
        <f t="array" ref="O795">_xlfn.IFS(J795="M","Medium",J795="L","Light",J795="D","Dark",J795="","")</f>
        <v>Light</v>
      </c>
      <c r="P795" t="str">
        <f>_xlfn.XLOOKUP(Table1[[#This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_xlfn.XLOOKUP(orders!C796,customers!$A$1:$A$1001,customers!$G$1:$G$1001,,0)</f>
        <v>United States</v>
      </c>
      <c r="I796" t="str">
        <f>_xlfn.XLOOKUP(D796,products!$A$1:$A$49,products!$B$1:$B$49,,0)</f>
        <v>Ara</v>
      </c>
      <c r="J796" t="str">
        <f>_xlfn.XLOOKUP(D796,products!$A$1:$A$49,products!$C$1:$C$49,,0)</f>
        <v>L</v>
      </c>
      <c r="K796" s="4">
        <f>_xlfn.XLOOKUP(orders!D796,products!$A$1:$A$49,products!$D$1:$D$49,,0)</f>
        <v>2.5</v>
      </c>
      <c r="L796" s="5">
        <f>_xlfn.XLOOKUP(D796,products!$A$1:$A$49,products!$E$1:$E$49,,0)</f>
        <v>29.784999999999997</v>
      </c>
      <c r="M796" s="5">
        <f>orders!L796*orders!E796</f>
        <v>148.92499999999998</v>
      </c>
      <c r="N796" t="str" cm="1">
        <f t="array" ref="N796">_xlfn.IFS(I796="Rob","Robusta",I796="Exc","Excelsa",I796="Ara","Arabica",I796="Lib","Liberica",I796="","")</f>
        <v>Arabica</v>
      </c>
      <c r="O796" t="str" cm="1">
        <f t="array" ref="O796">_xlfn.IFS(J796="M","Medium",J796="L","Light",J796="D","Dark",J796="","")</f>
        <v>Light</v>
      </c>
      <c r="P796" t="str">
        <f>_xlfn.XLOOKUP(Table1[[#This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_xlfn.XLOOKUP(orders!C797,customers!$A$1:$A$1001,customers!$G$1:$G$1001,,0)</f>
        <v>United States</v>
      </c>
      <c r="I797" t="str">
        <f>_xlfn.XLOOKUP(D797,products!$A$1:$A$49,products!$B$1:$B$49,,0)</f>
        <v>Rob</v>
      </c>
      <c r="J797" t="str">
        <f>_xlfn.XLOOKUP(D797,products!$A$1:$A$49,products!$C$1:$C$49,,0)</f>
        <v>L</v>
      </c>
      <c r="K797" s="4">
        <f>_xlfn.XLOOKUP(orders!D797,products!$A$1:$A$49,products!$D$1:$D$49,,0)</f>
        <v>0.5</v>
      </c>
      <c r="L797" s="5">
        <f>_xlfn.XLOOKUP(D797,products!$A$1:$A$49,products!$E$1:$E$49,,0)</f>
        <v>7.169999999999999</v>
      </c>
      <c r="M797" s="5">
        <f>orders!L797*orders!E797</f>
        <v>28.679999999999996</v>
      </c>
      <c r="N797" t="str" cm="1">
        <f t="array" ref="N797">_xlfn.IFS(I797="Rob","Robusta",I797="Exc","Excelsa",I797="Ara","Arabica",I797="Lib","Liberica",I797="","")</f>
        <v>Robusta</v>
      </c>
      <c r="O797" t="str" cm="1">
        <f t="array" ref="O797">_xlfn.IFS(J797="M","Medium",J797="L","Light",J797="D","Dark",J797="","")</f>
        <v>Light</v>
      </c>
      <c r="P797" t="str">
        <f>_xlfn.XLOOKUP(Table1[[#This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_xlfn.XLOOKUP(orders!C798,customers!$A$1:$A$1001,customers!$G$1:$G$1001,,0)</f>
        <v>United States</v>
      </c>
      <c r="I798" t="str">
        <f>_xlfn.XLOOKUP(D798,products!$A$1:$A$49,products!$B$1:$B$49,,0)</f>
        <v>Lib</v>
      </c>
      <c r="J798" t="str">
        <f>_xlfn.XLOOKUP(D798,products!$A$1:$A$49,products!$C$1:$C$49,,0)</f>
        <v>L</v>
      </c>
      <c r="K798" s="4">
        <f>_xlfn.XLOOKUP(orders!D798,products!$A$1:$A$49,products!$D$1:$D$49,,0)</f>
        <v>0.5</v>
      </c>
      <c r="L798" s="5">
        <f>_xlfn.XLOOKUP(D798,products!$A$1:$A$49,products!$E$1:$E$49,,0)</f>
        <v>9.51</v>
      </c>
      <c r="M798" s="5">
        <f>orders!L798*orders!E798</f>
        <v>9.51</v>
      </c>
      <c r="N798" t="str" cm="1">
        <f t="array" ref="N798">_xlfn.IFS(I798="Rob","Robusta",I798="Exc","Excelsa",I798="Ara","Arabica",I798="Lib","Liberica",I798="","")</f>
        <v>Liberica</v>
      </c>
      <c r="O798" t="str" cm="1">
        <f t="array" ref="O798">_xlfn.IFS(J798="M","Medium",J798="L","Light",J798="D","Dark",J798="","")</f>
        <v>Light</v>
      </c>
      <c r="P798" t="str">
        <f>_xlfn.XLOOKUP(Table1[[#This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_xlfn.XLOOKUP(orders!C799,customers!$A$1:$A$1001,customers!$G$1:$G$1001,,0)</f>
        <v>United States</v>
      </c>
      <c r="I799" t="str">
        <f>_xlfn.XLOOKUP(D799,products!$A$1:$A$49,products!$B$1:$B$49,,0)</f>
        <v>Ara</v>
      </c>
      <c r="J799" t="str">
        <f>_xlfn.XLOOKUP(D799,products!$A$1:$A$49,products!$C$1:$C$49,,0)</f>
        <v>L</v>
      </c>
      <c r="K799" s="4">
        <f>_xlfn.XLOOKUP(orders!D799,products!$A$1:$A$49,products!$D$1:$D$49,,0)</f>
        <v>0.5</v>
      </c>
      <c r="L799" s="5">
        <f>_xlfn.XLOOKUP(D799,products!$A$1:$A$49,products!$E$1:$E$49,,0)</f>
        <v>7.77</v>
      </c>
      <c r="M799" s="5">
        <f>orders!L799*orders!E799</f>
        <v>31.08</v>
      </c>
      <c r="N799" t="str" cm="1">
        <f t="array" ref="N799">_xlfn.IFS(I799="Rob","Robusta",I799="Exc","Excelsa",I799="Ara","Arabica",I799="Lib","Liberica",I799="","")</f>
        <v>Arabica</v>
      </c>
      <c r="O799" t="str" cm="1">
        <f t="array" ref="O799">_xlfn.IFS(J799="M","Medium",J799="L","Light",J799="D","Dark",J799="","")</f>
        <v>Light</v>
      </c>
      <c r="P799" t="str">
        <f>_xlfn.XLOOKUP(Table1[[#This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_xlfn.XLOOKUP(orders!C800,customers!$A$1:$A$1001,customers!$G$1:$G$1001,,0)</f>
        <v>United States</v>
      </c>
      <c r="I800" t="str">
        <f>_xlfn.XLOOKUP(D800,products!$A$1:$A$49,products!$B$1:$B$49,,0)</f>
        <v>Rob</v>
      </c>
      <c r="J800" t="str">
        <f>_xlfn.XLOOKUP(D800,products!$A$1:$A$49,products!$C$1:$C$49,,0)</f>
        <v>D</v>
      </c>
      <c r="K800" s="4">
        <f>_xlfn.XLOOKUP(orders!D800,products!$A$1:$A$49,products!$D$1:$D$49,,0)</f>
        <v>0.2</v>
      </c>
      <c r="L800" s="5">
        <f>_xlfn.XLOOKUP(D800,products!$A$1:$A$49,products!$E$1:$E$49,,0)</f>
        <v>2.6849999999999996</v>
      </c>
      <c r="M800" s="5">
        <f>orders!L800*orders!E800</f>
        <v>8.0549999999999997</v>
      </c>
      <c r="N800" t="str" cm="1">
        <f t="array" ref="N800">_xlfn.IFS(I800="Rob","Robusta",I800="Exc","Excelsa",I800="Ara","Arabica",I800="Lib","Liberica",I800="","")</f>
        <v>Robusta</v>
      </c>
      <c r="O800" t="str" cm="1">
        <f t="array" ref="O800">_xlfn.IFS(J800="M","Medium",J800="L","Light",J800="D","Dark",J800="","")</f>
        <v>Dark</v>
      </c>
      <c r="P800" t="str">
        <f>_xlfn.XLOOKUP(Table1[[#This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_xlfn.XLOOKUP(orders!C801,customers!$A$1:$A$1001,customers!$G$1:$G$1001,,0)</f>
        <v>United States</v>
      </c>
      <c r="I801" t="str">
        <f>_xlfn.XLOOKUP(D801,products!$A$1:$A$49,products!$B$1:$B$49,,0)</f>
        <v>Exc</v>
      </c>
      <c r="J801" t="str">
        <f>_xlfn.XLOOKUP(D801,products!$A$1:$A$49,products!$C$1:$C$49,,0)</f>
        <v>D</v>
      </c>
      <c r="K801" s="4">
        <f>_xlfn.XLOOKUP(orders!D801,products!$A$1:$A$49,products!$D$1:$D$49,,0)</f>
        <v>1</v>
      </c>
      <c r="L801" s="5">
        <f>_xlfn.XLOOKUP(D801,products!$A$1:$A$49,products!$E$1:$E$49,,0)</f>
        <v>12.15</v>
      </c>
      <c r="M801" s="5">
        <f>orders!L801*orders!E801</f>
        <v>36.450000000000003</v>
      </c>
      <c r="N801" t="str" cm="1">
        <f t="array" ref="N801">_xlfn.IFS(I801="Rob","Robusta",I801="Exc","Excelsa",I801="Ara","Arabica",I801="Lib","Liberica",I801="","")</f>
        <v>Excelsa</v>
      </c>
      <c r="O801" t="str" cm="1">
        <f t="array" ref="O801">_xlfn.IFS(J801="M","Medium",J801="L","Light",J801="D","Dark",J801="","")</f>
        <v>Dark</v>
      </c>
      <c r="P801" t="str">
        <f>_xlfn.XLOOKUP(Table1[[#This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_xlfn.XLOOKUP(orders!C802,customers!$A$1:$A$1001,customers!$G$1:$G$1001,,0)</f>
        <v>Ireland</v>
      </c>
      <c r="I802" t="str">
        <f>_xlfn.XLOOKUP(D802,products!$A$1:$A$49,products!$B$1:$B$49,,0)</f>
        <v>Rob</v>
      </c>
      <c r="J802" t="str">
        <f>_xlfn.XLOOKUP(D802,products!$A$1:$A$49,products!$C$1:$C$49,,0)</f>
        <v>D</v>
      </c>
      <c r="K802" s="4">
        <f>_xlfn.XLOOKUP(orders!D802,products!$A$1:$A$49,products!$D$1:$D$49,,0)</f>
        <v>0.2</v>
      </c>
      <c r="L802" s="5">
        <f>_xlfn.XLOOKUP(D802,products!$A$1:$A$49,products!$E$1:$E$49,,0)</f>
        <v>2.6849999999999996</v>
      </c>
      <c r="M802" s="5">
        <f>orders!L802*orders!E802</f>
        <v>16.11</v>
      </c>
      <c r="N802" t="str" cm="1">
        <f t="array" ref="N802">_xlfn.IFS(I802="Rob","Robusta",I802="Exc","Excelsa",I802="Ara","Arabica",I802="Lib","Liberica",I802="","")</f>
        <v>Robusta</v>
      </c>
      <c r="O802" t="str" cm="1">
        <f t="array" ref="O802">_xlfn.IFS(J802="M","Medium",J802="L","Light",J802="D","Dark",J802="","")</f>
        <v>Dark</v>
      </c>
      <c r="P802" t="str">
        <f>_xlfn.XLOOKUP(Table1[[#This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_xlfn.XLOOKUP(orders!C803,customers!$A$1:$A$1001,customers!$G$1:$G$1001,,0)</f>
        <v>United States</v>
      </c>
      <c r="I803" t="str">
        <f>_xlfn.XLOOKUP(D803,products!$A$1:$A$49,products!$B$1:$B$49,,0)</f>
        <v>Rob</v>
      </c>
      <c r="J803" t="str">
        <f>_xlfn.XLOOKUP(D803,products!$A$1:$A$49,products!$C$1:$C$49,,0)</f>
        <v>D</v>
      </c>
      <c r="K803" s="4">
        <f>_xlfn.XLOOKUP(orders!D803,products!$A$1:$A$49,products!$D$1:$D$49,,0)</f>
        <v>2.5</v>
      </c>
      <c r="L803" s="5">
        <f>_xlfn.XLOOKUP(D803,products!$A$1:$A$49,products!$E$1:$E$49,,0)</f>
        <v>20.584999999999997</v>
      </c>
      <c r="M803" s="5">
        <f>orders!L803*orders!E803</f>
        <v>41.169999999999995</v>
      </c>
      <c r="N803" t="str" cm="1">
        <f t="array" ref="N803">_xlfn.IFS(I803="Rob","Robusta",I803="Exc","Excelsa",I803="Ara","Arabica",I803="Lib","Liberica",I803="","")</f>
        <v>Robusta</v>
      </c>
      <c r="O803" t="str" cm="1">
        <f t="array" ref="O803">_xlfn.IFS(J803="M","Medium",J803="L","Light",J803="D","Dark",J803="","")</f>
        <v>Dark</v>
      </c>
      <c r="P803" t="str">
        <f>_xlfn.XLOOKUP(Table1[[#This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_xlfn.XLOOKUP(orders!C804,customers!$A$1:$A$1001,customers!$G$1:$G$1001,,0)</f>
        <v>United States</v>
      </c>
      <c r="I804" t="str">
        <f>_xlfn.XLOOKUP(D804,products!$A$1:$A$49,products!$B$1:$B$49,,0)</f>
        <v>Rob</v>
      </c>
      <c r="J804" t="str">
        <f>_xlfn.XLOOKUP(D804,products!$A$1:$A$49,products!$C$1:$C$49,,0)</f>
        <v>D</v>
      </c>
      <c r="K804" s="4">
        <f>_xlfn.XLOOKUP(orders!D804,products!$A$1:$A$49,products!$D$1:$D$49,,0)</f>
        <v>0.2</v>
      </c>
      <c r="L804" s="5">
        <f>_xlfn.XLOOKUP(D804,products!$A$1:$A$49,products!$E$1:$E$49,,0)</f>
        <v>2.6849999999999996</v>
      </c>
      <c r="M804" s="5">
        <f>orders!L804*orders!E804</f>
        <v>10.739999999999998</v>
      </c>
      <c r="N804" t="str" cm="1">
        <f t="array" ref="N804">_xlfn.IFS(I804="Rob","Robusta",I804="Exc","Excelsa",I804="Ara","Arabica",I804="Lib","Liberica",I804="","")</f>
        <v>Robusta</v>
      </c>
      <c r="O804" t="str" cm="1">
        <f t="array" ref="O804">_xlfn.IFS(J804="M","Medium",J804="L","Light",J804="D","Dark",J804="","")</f>
        <v>Dark</v>
      </c>
      <c r="P804" t="str">
        <f>_xlfn.XLOOKUP(Table1[[#This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_xlfn.XLOOKUP(orders!C805,customers!$A$1:$A$1001,customers!$G$1:$G$1001,,0)</f>
        <v>United States</v>
      </c>
      <c r="I805" t="str">
        <f>_xlfn.XLOOKUP(D805,products!$A$1:$A$49,products!$B$1:$B$49,,0)</f>
        <v>Exc</v>
      </c>
      <c r="J805" t="str">
        <f>_xlfn.XLOOKUP(D805,products!$A$1:$A$49,products!$C$1:$C$49,,0)</f>
        <v>M</v>
      </c>
      <c r="K805" s="4">
        <f>_xlfn.XLOOKUP(orders!D805,products!$A$1:$A$49,products!$D$1:$D$49,,0)</f>
        <v>2.5</v>
      </c>
      <c r="L805" s="5">
        <f>_xlfn.XLOOKUP(D805,products!$A$1:$A$49,products!$E$1:$E$49,,0)</f>
        <v>31.624999999999996</v>
      </c>
      <c r="M805" s="5">
        <f>orders!L805*orders!E805</f>
        <v>126.49999999999999</v>
      </c>
      <c r="N805" t="str" cm="1">
        <f t="array" ref="N805">_xlfn.IFS(I805="Rob","Robusta",I805="Exc","Excelsa",I805="Ara","Arabica",I805="Lib","Liberica",I805="","")</f>
        <v>Excelsa</v>
      </c>
      <c r="O805" t="str" cm="1">
        <f t="array" ref="O805">_xlfn.IFS(J805="M","Medium",J805="L","Light",J805="D","Dark",J805="","")</f>
        <v>Medium</v>
      </c>
      <c r="P805" t="str">
        <f>_xlfn.XLOOKUP(Table1[[#This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_xlfn.XLOOKUP(orders!C806,customers!$A$1:$A$1001,customers!$G$1:$G$1001,,0)</f>
        <v>United Kingdom</v>
      </c>
      <c r="I806" t="str">
        <f>_xlfn.XLOOKUP(D806,products!$A$1:$A$49,products!$B$1:$B$49,,0)</f>
        <v>Rob</v>
      </c>
      <c r="J806" t="str">
        <f>_xlfn.XLOOKUP(D806,products!$A$1:$A$49,products!$C$1:$C$49,,0)</f>
        <v>L</v>
      </c>
      <c r="K806" s="4">
        <f>_xlfn.XLOOKUP(orders!D806,products!$A$1:$A$49,products!$D$1:$D$49,,0)</f>
        <v>1</v>
      </c>
      <c r="L806" s="5">
        <f>_xlfn.XLOOKUP(D806,products!$A$1:$A$49,products!$E$1:$E$49,,0)</f>
        <v>11.95</v>
      </c>
      <c r="M806" s="5">
        <f>orders!L806*orders!E806</f>
        <v>23.9</v>
      </c>
      <c r="N806" t="str" cm="1">
        <f t="array" ref="N806">_xlfn.IFS(I806="Rob","Robusta",I806="Exc","Excelsa",I806="Ara","Arabica",I806="Lib","Liberica",I806="","")</f>
        <v>Robusta</v>
      </c>
      <c r="O806" t="str" cm="1">
        <f t="array" ref="O806">_xlfn.IFS(J806="M","Medium",J806="L","Light",J806="D","Dark",J806="","")</f>
        <v>Light</v>
      </c>
      <c r="P806" t="str">
        <f>_xlfn.XLOOKUP(Table1[[#This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_xlfn.XLOOKUP(orders!C807,customers!$A$1:$A$1001,customers!$G$1:$G$1001,,0)</f>
        <v>United States</v>
      </c>
      <c r="I807" t="str">
        <f>_xlfn.XLOOKUP(D807,products!$A$1:$A$49,products!$B$1:$B$49,,0)</f>
        <v>Rob</v>
      </c>
      <c r="J807" t="str">
        <f>_xlfn.XLOOKUP(D807,products!$A$1:$A$49,products!$C$1:$C$49,,0)</f>
        <v>M</v>
      </c>
      <c r="K807" s="4">
        <f>_xlfn.XLOOKUP(orders!D807,products!$A$1:$A$49,products!$D$1:$D$49,,0)</f>
        <v>0.5</v>
      </c>
      <c r="L807" s="5">
        <f>_xlfn.XLOOKUP(D807,products!$A$1:$A$49,products!$E$1:$E$49,,0)</f>
        <v>5.97</v>
      </c>
      <c r="M807" s="5">
        <f>orders!L807*orders!E807</f>
        <v>5.97</v>
      </c>
      <c r="N807" t="str" cm="1">
        <f t="array" ref="N807">_xlfn.IFS(I807="Rob","Robusta",I807="Exc","Excelsa",I807="Ara","Arabica",I807="Lib","Liberica",I807="","")</f>
        <v>Robusta</v>
      </c>
      <c r="O807" t="str" cm="1">
        <f t="array" ref="O807">_xlfn.IFS(J807="M","Medium",J807="L","Light",J807="D","Dark",J807="","")</f>
        <v>Medium</v>
      </c>
      <c r="P807" t="str">
        <f>_xlfn.XLOOKUP(Table1[[#This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_xlfn.XLOOKUP(orders!C808,customers!$A$1:$A$1001,customers!$G$1:$G$1001,,0)</f>
        <v>United Kingdom</v>
      </c>
      <c r="I808" t="str">
        <f>_xlfn.XLOOKUP(D808,products!$A$1:$A$49,products!$B$1:$B$49,,0)</f>
        <v>Lib</v>
      </c>
      <c r="J808" t="str">
        <f>_xlfn.XLOOKUP(D808,products!$A$1:$A$49,products!$C$1:$C$49,,0)</f>
        <v>D</v>
      </c>
      <c r="K808" s="4">
        <f>_xlfn.XLOOKUP(orders!D808,products!$A$1:$A$49,products!$D$1:$D$49,,0)</f>
        <v>0.2</v>
      </c>
      <c r="L808" s="5">
        <f>_xlfn.XLOOKUP(D808,products!$A$1:$A$49,products!$E$1:$E$49,,0)</f>
        <v>3.8849999999999998</v>
      </c>
      <c r="M808" s="5">
        <f>orders!L808*orders!E808</f>
        <v>7.77</v>
      </c>
      <c r="N808" t="str" cm="1">
        <f t="array" ref="N808">_xlfn.IFS(I808="Rob","Robusta",I808="Exc","Excelsa",I808="Ara","Arabica",I808="Lib","Liberica",I808="","")</f>
        <v>Liberica</v>
      </c>
      <c r="O808" t="str" cm="1">
        <f t="array" ref="O808">_xlfn.IFS(J808="M","Medium",J808="L","Light",J808="D","Dark",J808="","")</f>
        <v>Dark</v>
      </c>
      <c r="P808" t="str">
        <f>_xlfn.XLOOKUP(Table1[[#This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_xlfn.XLOOKUP(orders!C809,customers!$A$1:$A$1001,customers!$G$1:$G$1001,,0)</f>
        <v>Ireland</v>
      </c>
      <c r="I809" t="str">
        <f>_xlfn.XLOOKUP(D809,products!$A$1:$A$49,products!$B$1:$B$49,,0)</f>
        <v>Lib</v>
      </c>
      <c r="J809" t="str">
        <f>_xlfn.XLOOKUP(D809,products!$A$1:$A$49,products!$C$1:$C$49,,0)</f>
        <v>D</v>
      </c>
      <c r="K809" s="4">
        <f>_xlfn.XLOOKUP(orders!D809,products!$A$1:$A$49,products!$D$1:$D$49,,0)</f>
        <v>0.5</v>
      </c>
      <c r="L809" s="5">
        <f>_xlfn.XLOOKUP(D809,products!$A$1:$A$49,products!$E$1:$E$49,,0)</f>
        <v>7.77</v>
      </c>
      <c r="M809" s="5">
        <f>orders!L809*orders!E809</f>
        <v>23.31</v>
      </c>
      <c r="N809" t="str" cm="1">
        <f t="array" ref="N809">_xlfn.IFS(I809="Rob","Robusta",I809="Exc","Excelsa",I809="Ara","Arabica",I809="Lib","Liberica",I809="","")</f>
        <v>Liberica</v>
      </c>
      <c r="O809" t="str" cm="1">
        <f t="array" ref="O809">_xlfn.IFS(J809="M","Medium",J809="L","Light",J809="D","Dark",J809="","")</f>
        <v>Dark</v>
      </c>
      <c r="P809" t="str">
        <f>_xlfn.XLOOKUP(Table1[[#This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_xlfn.XLOOKUP(orders!C810,customers!$A$1:$A$1001,customers!$G$1:$G$1001,,0)</f>
        <v>United States</v>
      </c>
      <c r="I810" t="str">
        <f>_xlfn.XLOOKUP(D810,products!$A$1:$A$49,products!$B$1:$B$49,,0)</f>
        <v>Rob</v>
      </c>
      <c r="J810" t="str">
        <f>_xlfn.XLOOKUP(D810,products!$A$1:$A$49,products!$C$1:$C$49,,0)</f>
        <v>L</v>
      </c>
      <c r="K810" s="4">
        <f>_xlfn.XLOOKUP(orders!D810,products!$A$1:$A$49,products!$D$1:$D$49,,0)</f>
        <v>2.5</v>
      </c>
      <c r="L810" s="5">
        <f>_xlfn.XLOOKUP(D810,products!$A$1:$A$49,products!$E$1:$E$49,,0)</f>
        <v>27.484999999999996</v>
      </c>
      <c r="M810" s="5">
        <f>orders!L810*orders!E810</f>
        <v>137.42499999999998</v>
      </c>
      <c r="N810" t="str" cm="1">
        <f t="array" ref="N810">_xlfn.IFS(I810="Rob","Robusta",I810="Exc","Excelsa",I810="Ara","Arabica",I810="Lib","Liberica",I810="","")</f>
        <v>Robusta</v>
      </c>
      <c r="O810" t="str" cm="1">
        <f t="array" ref="O810">_xlfn.IFS(J810="M","Medium",J810="L","Light",J810="D","Dark",J810="","")</f>
        <v>Light</v>
      </c>
      <c r="P810" t="str">
        <f>_xlfn.XLOOKUP(Table1[[#This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_xlfn.XLOOKUP(orders!C811,customers!$A$1:$A$1001,customers!$G$1:$G$1001,,0)</f>
        <v>United States</v>
      </c>
      <c r="I811" t="str">
        <f>_xlfn.XLOOKUP(D811,products!$A$1:$A$49,products!$B$1:$B$49,,0)</f>
        <v>Rob</v>
      </c>
      <c r="J811" t="str">
        <f>_xlfn.XLOOKUP(D811,products!$A$1:$A$49,products!$C$1:$C$49,,0)</f>
        <v>D</v>
      </c>
      <c r="K811" s="4">
        <f>_xlfn.XLOOKUP(orders!D811,products!$A$1:$A$49,products!$D$1:$D$49,,0)</f>
        <v>0.2</v>
      </c>
      <c r="L811" s="5">
        <f>_xlfn.XLOOKUP(D811,products!$A$1:$A$49,products!$E$1:$E$49,,0)</f>
        <v>2.6849999999999996</v>
      </c>
      <c r="M811" s="5">
        <f>orders!L811*orders!E811</f>
        <v>8.0549999999999997</v>
      </c>
      <c r="N811" t="str" cm="1">
        <f t="array" ref="N811">_xlfn.IFS(I811="Rob","Robusta",I811="Exc","Excelsa",I811="Ara","Arabica",I811="Lib","Liberica",I811="","")</f>
        <v>Robusta</v>
      </c>
      <c r="O811" t="str" cm="1">
        <f t="array" ref="O811">_xlfn.IFS(J811="M","Medium",J811="L","Light",J811="D","Dark",J811="","")</f>
        <v>Dark</v>
      </c>
      <c r="P811" t="str">
        <f>_xlfn.XLOOKUP(Table1[[#This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_xlfn.XLOOKUP(orders!C812,customers!$A$1:$A$1001,customers!$G$1:$G$1001,,0)</f>
        <v>United States</v>
      </c>
      <c r="I812" t="str">
        <f>_xlfn.XLOOKUP(D812,products!$A$1:$A$49,products!$B$1:$B$49,,0)</f>
        <v>Lib</v>
      </c>
      <c r="J812" t="str">
        <f>_xlfn.XLOOKUP(D812,products!$A$1:$A$49,products!$C$1:$C$49,,0)</f>
        <v>L</v>
      </c>
      <c r="K812" s="4">
        <f>_xlfn.XLOOKUP(orders!D812,products!$A$1:$A$49,products!$D$1:$D$49,,0)</f>
        <v>0.5</v>
      </c>
      <c r="L812" s="5">
        <f>_xlfn.XLOOKUP(D812,products!$A$1:$A$49,products!$E$1:$E$49,,0)</f>
        <v>9.51</v>
      </c>
      <c r="M812" s="5">
        <f>orders!L812*orders!E812</f>
        <v>28.53</v>
      </c>
      <c r="N812" t="str" cm="1">
        <f t="array" ref="N812">_xlfn.IFS(I812="Rob","Robusta",I812="Exc","Excelsa",I812="Ara","Arabica",I812="Lib","Liberica",I812="","")</f>
        <v>Liberica</v>
      </c>
      <c r="O812" t="str" cm="1">
        <f t="array" ref="O812">_xlfn.IFS(J812="M","Medium",J812="L","Light",J812="D","Dark",J812="","")</f>
        <v>Light</v>
      </c>
      <c r="P812" t="str">
        <f>_xlfn.XLOOKUP(Table1[[#This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_xlfn.XLOOKUP(orders!C813,customers!$A$1:$A$1001,customers!$G$1:$G$1001,,0)</f>
        <v>Ireland</v>
      </c>
      <c r="I813" t="str">
        <f>_xlfn.XLOOKUP(D813,products!$A$1:$A$49,products!$B$1:$B$49,,0)</f>
        <v>Ara</v>
      </c>
      <c r="J813" t="str">
        <f>_xlfn.XLOOKUP(D813,products!$A$1:$A$49,products!$C$1:$C$49,,0)</f>
        <v>M</v>
      </c>
      <c r="K813" s="4">
        <f>_xlfn.XLOOKUP(orders!D813,products!$A$1:$A$49,products!$D$1:$D$49,,0)</f>
        <v>1</v>
      </c>
      <c r="L813" s="5">
        <f>_xlfn.XLOOKUP(D813,products!$A$1:$A$49,products!$E$1:$E$49,,0)</f>
        <v>11.25</v>
      </c>
      <c r="M813" s="5">
        <f>orders!L813*orders!E813</f>
        <v>67.5</v>
      </c>
      <c r="N813" t="str" cm="1">
        <f t="array" ref="N813">_xlfn.IFS(I813="Rob","Robusta",I813="Exc","Excelsa",I813="Ara","Arabica",I813="Lib","Liberica",I813="","")</f>
        <v>Arabica</v>
      </c>
      <c r="O813" t="str" cm="1">
        <f t="array" ref="O813">_xlfn.IFS(J813="M","Medium",J813="L","Light",J813="D","Dark",J813="","")</f>
        <v>Medium</v>
      </c>
      <c r="P813" t="str">
        <f>_xlfn.XLOOKUP(Table1[[#This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_xlfn.XLOOKUP(orders!C814,customers!$A$1:$A$1001,customers!$G$1:$G$1001,,0)</f>
        <v>Ireland</v>
      </c>
      <c r="I814" t="str">
        <f>_xlfn.XLOOKUP(D814,products!$A$1:$A$49,products!$B$1:$B$49,,0)</f>
        <v>Lib</v>
      </c>
      <c r="J814" t="str">
        <f>_xlfn.XLOOKUP(D814,products!$A$1:$A$49,products!$C$1:$C$49,,0)</f>
        <v>D</v>
      </c>
      <c r="K814" s="4">
        <f>_xlfn.XLOOKUP(orders!D814,products!$A$1:$A$49,products!$D$1:$D$49,,0)</f>
        <v>2.5</v>
      </c>
      <c r="L814" s="5">
        <f>_xlfn.XLOOKUP(D814,products!$A$1:$A$49,products!$E$1:$E$49,,0)</f>
        <v>29.784999999999997</v>
      </c>
      <c r="M814" s="5">
        <f>orders!L814*orders!E814</f>
        <v>178.70999999999998</v>
      </c>
      <c r="N814" t="str" cm="1">
        <f t="array" ref="N814">_xlfn.IFS(I814="Rob","Robusta",I814="Exc","Excelsa",I814="Ara","Arabica",I814="Lib","Liberica",I814="","")</f>
        <v>Liberica</v>
      </c>
      <c r="O814" t="str" cm="1">
        <f t="array" ref="O814">_xlfn.IFS(J814="M","Medium",J814="L","Light",J814="D","Dark",J814="","")</f>
        <v>Dark</v>
      </c>
      <c r="P814" t="str">
        <f>_xlfn.XLOOKUP(Table1[[#This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_xlfn.XLOOKUP(orders!C815,customers!$A$1:$A$1001,customers!$G$1:$G$1001,,0)</f>
        <v>United States</v>
      </c>
      <c r="I815" t="str">
        <f>_xlfn.XLOOKUP(D815,products!$A$1:$A$49,products!$B$1:$B$49,,0)</f>
        <v>Exc</v>
      </c>
      <c r="J815" t="str">
        <f>_xlfn.XLOOKUP(D815,products!$A$1:$A$49,products!$C$1:$C$49,,0)</f>
        <v>M</v>
      </c>
      <c r="K815" s="4">
        <f>_xlfn.XLOOKUP(orders!D815,products!$A$1:$A$49,products!$D$1:$D$49,,0)</f>
        <v>2.5</v>
      </c>
      <c r="L815" s="5">
        <f>_xlfn.XLOOKUP(D815,products!$A$1:$A$49,products!$E$1:$E$49,,0)</f>
        <v>31.624999999999996</v>
      </c>
      <c r="M815" s="5">
        <f>orders!L815*orders!E815</f>
        <v>31.624999999999996</v>
      </c>
      <c r="N815" t="str" cm="1">
        <f t="array" ref="N815">_xlfn.IFS(I815="Rob","Robusta",I815="Exc","Excelsa",I815="Ara","Arabica",I815="Lib","Liberica",I815="","")</f>
        <v>Excelsa</v>
      </c>
      <c r="O815" t="str" cm="1">
        <f t="array" ref="O815">_xlfn.IFS(J815="M","Medium",J815="L","Light",J815="D","Dark",J815="","")</f>
        <v>Medium</v>
      </c>
      <c r="P815" t="str">
        <f>_xlfn.XLOOKUP(Table1[[#This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_xlfn.XLOOKUP(orders!C816,customers!$A$1:$A$1001,customers!$G$1:$G$1001,,0)</f>
        <v>United States</v>
      </c>
      <c r="I816" t="str">
        <f>_xlfn.XLOOKUP(D816,products!$A$1:$A$49,products!$B$1:$B$49,,0)</f>
        <v>Exc</v>
      </c>
      <c r="J816" t="str">
        <f>_xlfn.XLOOKUP(D816,products!$A$1:$A$49,products!$C$1:$C$49,,0)</f>
        <v>L</v>
      </c>
      <c r="K816" s="4">
        <f>_xlfn.XLOOKUP(orders!D816,products!$A$1:$A$49,products!$D$1:$D$49,,0)</f>
        <v>0.2</v>
      </c>
      <c r="L816" s="5">
        <f>_xlfn.XLOOKUP(D816,products!$A$1:$A$49,products!$E$1:$E$49,,0)</f>
        <v>4.4550000000000001</v>
      </c>
      <c r="M816" s="5">
        <f>orders!L816*orders!E816</f>
        <v>8.91</v>
      </c>
      <c r="N816" t="str" cm="1">
        <f t="array" ref="N816">_xlfn.IFS(I816="Rob","Robusta",I816="Exc","Excelsa",I816="Ara","Arabica",I816="Lib","Liberica",I816="","")</f>
        <v>Excelsa</v>
      </c>
      <c r="O816" t="str" cm="1">
        <f t="array" ref="O816">_xlfn.IFS(J816="M","Medium",J816="L","Light",J816="D","Dark",J816="","")</f>
        <v>Light</v>
      </c>
      <c r="P816" t="str">
        <f>_xlfn.XLOOKUP(Table1[[#This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_xlfn.XLOOKUP(orders!C817,customers!$A$1:$A$1001,customers!$G$1:$G$1001,,0)</f>
        <v>United States</v>
      </c>
      <c r="I817" t="str">
        <f>_xlfn.XLOOKUP(D817,products!$A$1:$A$49,products!$B$1:$B$49,,0)</f>
        <v>Rob</v>
      </c>
      <c r="J817" t="str">
        <f>_xlfn.XLOOKUP(D817,products!$A$1:$A$49,products!$C$1:$C$49,,0)</f>
        <v>M</v>
      </c>
      <c r="K817" s="4">
        <f>_xlfn.XLOOKUP(orders!D817,products!$A$1:$A$49,products!$D$1:$D$49,,0)</f>
        <v>0.5</v>
      </c>
      <c r="L817" s="5">
        <f>_xlfn.XLOOKUP(D817,products!$A$1:$A$49,products!$E$1:$E$49,,0)</f>
        <v>5.97</v>
      </c>
      <c r="M817" s="5">
        <f>orders!L817*orders!E817</f>
        <v>35.82</v>
      </c>
      <c r="N817" t="str" cm="1">
        <f t="array" ref="N817">_xlfn.IFS(I817="Rob","Robusta",I817="Exc","Excelsa",I817="Ara","Arabica",I817="Lib","Liberica",I817="","")</f>
        <v>Robusta</v>
      </c>
      <c r="O817" t="str" cm="1">
        <f t="array" ref="O817">_xlfn.IFS(J817="M","Medium",J817="L","Light",J817="D","Dark",J817="","")</f>
        <v>Medium</v>
      </c>
      <c r="P817" t="str">
        <f>_xlfn.XLOOKUP(Table1[[#This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_xlfn.XLOOKUP(orders!C818,customers!$A$1:$A$1001,customers!$G$1:$G$1001,,0)</f>
        <v>Ireland</v>
      </c>
      <c r="I818" t="str">
        <f>_xlfn.XLOOKUP(D818,products!$A$1:$A$49,products!$B$1:$B$49,,0)</f>
        <v>Lib</v>
      </c>
      <c r="J818" t="str">
        <f>_xlfn.XLOOKUP(D818,products!$A$1:$A$49,products!$C$1:$C$49,,0)</f>
        <v>L</v>
      </c>
      <c r="K818" s="4">
        <f>_xlfn.XLOOKUP(orders!D818,products!$A$1:$A$49,products!$D$1:$D$49,,0)</f>
        <v>0.5</v>
      </c>
      <c r="L818" s="5">
        <f>_xlfn.XLOOKUP(D818,products!$A$1:$A$49,products!$E$1:$E$49,,0)</f>
        <v>9.51</v>
      </c>
      <c r="M818" s="5">
        <f>orders!L818*orders!E818</f>
        <v>38.04</v>
      </c>
      <c r="N818" t="str" cm="1">
        <f t="array" ref="N818">_xlfn.IFS(I818="Rob","Robusta",I818="Exc","Excelsa",I818="Ara","Arabica",I818="Lib","Liberica",I818="","")</f>
        <v>Liberica</v>
      </c>
      <c r="O818" t="str" cm="1">
        <f t="array" ref="O818">_xlfn.IFS(J818="M","Medium",J818="L","Light",J818="D","Dark",J818="","")</f>
        <v>Light</v>
      </c>
      <c r="P818" t="str">
        <f>_xlfn.XLOOKUP(Table1[[#This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_xlfn.XLOOKUP(orders!C819,customers!$A$1:$A$1001,customers!$G$1:$G$1001,,0)</f>
        <v>United States</v>
      </c>
      <c r="I819" t="str">
        <f>_xlfn.XLOOKUP(D819,products!$A$1:$A$49,products!$B$1:$B$49,,0)</f>
        <v>Lib</v>
      </c>
      <c r="J819" t="str">
        <f>_xlfn.XLOOKUP(D819,products!$A$1:$A$49,products!$C$1:$C$49,,0)</f>
        <v>D</v>
      </c>
      <c r="K819" s="4">
        <f>_xlfn.XLOOKUP(orders!D819,products!$A$1:$A$49,products!$D$1:$D$49,,0)</f>
        <v>0.5</v>
      </c>
      <c r="L819" s="5">
        <f>_xlfn.XLOOKUP(D819,products!$A$1:$A$49,products!$E$1:$E$49,,0)</f>
        <v>7.77</v>
      </c>
      <c r="M819" s="5">
        <f>orders!L819*orders!E819</f>
        <v>15.54</v>
      </c>
      <c r="N819" t="str" cm="1">
        <f t="array" ref="N819">_xlfn.IFS(I819="Rob","Robusta",I819="Exc","Excelsa",I819="Ara","Arabica",I819="Lib","Liberica",I819="","")</f>
        <v>Liberica</v>
      </c>
      <c r="O819" t="str" cm="1">
        <f t="array" ref="O819">_xlfn.IFS(J819="M","Medium",J819="L","Light",J819="D","Dark",J819="","")</f>
        <v>Dark</v>
      </c>
      <c r="P819" t="str">
        <f>_xlfn.XLOOKUP(Table1[[#This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_xlfn.XLOOKUP(orders!C820,customers!$A$1:$A$1001,customers!$G$1:$G$1001,,0)</f>
        <v>United States</v>
      </c>
      <c r="I820" t="str">
        <f>_xlfn.XLOOKUP(D820,products!$A$1:$A$49,products!$B$1:$B$49,,0)</f>
        <v>Lib</v>
      </c>
      <c r="J820" t="str">
        <f>_xlfn.XLOOKUP(D820,products!$A$1:$A$49,products!$C$1:$C$49,,0)</f>
        <v>L</v>
      </c>
      <c r="K820" s="4">
        <f>_xlfn.XLOOKUP(orders!D820,products!$A$1:$A$49,products!$D$1:$D$49,,0)</f>
        <v>1</v>
      </c>
      <c r="L820" s="5">
        <f>_xlfn.XLOOKUP(D820,products!$A$1:$A$49,products!$E$1:$E$49,,0)</f>
        <v>15.85</v>
      </c>
      <c r="M820" s="5">
        <f>orders!L820*orders!E820</f>
        <v>79.25</v>
      </c>
      <c r="N820" t="str" cm="1">
        <f t="array" ref="N820">_xlfn.IFS(I820="Rob","Robusta",I820="Exc","Excelsa",I820="Ara","Arabica",I820="Lib","Liberica",I820="","")</f>
        <v>Liberica</v>
      </c>
      <c r="O820" t="str" cm="1">
        <f t="array" ref="O820">_xlfn.IFS(J820="M","Medium",J820="L","Light",J820="D","Dark",J820="","")</f>
        <v>Light</v>
      </c>
      <c r="P820" t="str">
        <f>_xlfn.XLOOKUP(Table1[[#This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_xlfn.XLOOKUP(orders!C821,customers!$A$1:$A$1001,customers!$G$1:$G$1001,,0)</f>
        <v>United States</v>
      </c>
      <c r="I821" t="str">
        <f>_xlfn.XLOOKUP(D821,products!$A$1:$A$49,products!$B$1:$B$49,,0)</f>
        <v>Lib</v>
      </c>
      <c r="J821" t="str">
        <f>_xlfn.XLOOKUP(D821,products!$A$1:$A$49,products!$C$1:$C$49,,0)</f>
        <v>L</v>
      </c>
      <c r="K821" s="4">
        <f>_xlfn.XLOOKUP(orders!D821,products!$A$1:$A$49,products!$D$1:$D$49,,0)</f>
        <v>0.2</v>
      </c>
      <c r="L821" s="5">
        <f>_xlfn.XLOOKUP(D821,products!$A$1:$A$49,products!$E$1:$E$49,,0)</f>
        <v>4.7549999999999999</v>
      </c>
      <c r="M821" s="5">
        <f>orders!L821*orders!E821</f>
        <v>4.7549999999999999</v>
      </c>
      <c r="N821" t="str" cm="1">
        <f t="array" ref="N821">_xlfn.IFS(I821="Rob","Robusta",I821="Exc","Excelsa",I821="Ara","Arabica",I821="Lib","Liberica",I821="","")</f>
        <v>Liberica</v>
      </c>
      <c r="O821" t="str" cm="1">
        <f t="array" ref="O821">_xlfn.IFS(J821="M","Medium",J821="L","Light",J821="D","Dark",J821="","")</f>
        <v>Light</v>
      </c>
      <c r="P821" t="str">
        <f>_xlfn.XLOOKUP(Table1[[#This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_xlfn.XLOOKUP(orders!C822,customers!$A$1:$A$1001,customers!$G$1:$G$1001,,0)</f>
        <v>United States</v>
      </c>
      <c r="I822" t="str">
        <f>_xlfn.XLOOKUP(D822,products!$A$1:$A$49,products!$B$1:$B$49,,0)</f>
        <v>Exc</v>
      </c>
      <c r="J822" t="str">
        <f>_xlfn.XLOOKUP(D822,products!$A$1:$A$49,products!$C$1:$C$49,,0)</f>
        <v>M</v>
      </c>
      <c r="K822" s="4">
        <f>_xlfn.XLOOKUP(orders!D822,products!$A$1:$A$49,products!$D$1:$D$49,,0)</f>
        <v>1</v>
      </c>
      <c r="L822" s="5">
        <f>_xlfn.XLOOKUP(D822,products!$A$1:$A$49,products!$E$1:$E$49,,0)</f>
        <v>13.75</v>
      </c>
      <c r="M822" s="5">
        <f>orders!L822*orders!E822</f>
        <v>55</v>
      </c>
      <c r="N822" t="str" cm="1">
        <f t="array" ref="N822">_xlfn.IFS(I822="Rob","Robusta",I822="Exc","Excelsa",I822="Ara","Arabica",I822="Lib","Liberica",I822="","")</f>
        <v>Excelsa</v>
      </c>
      <c r="O822" t="str" cm="1">
        <f t="array" ref="O822">_xlfn.IFS(J822="M","Medium",J822="L","Light",J822="D","Dark",J822="","")</f>
        <v>Medium</v>
      </c>
      <c r="P822" t="str">
        <f>_xlfn.XLOOKUP(Table1[[#This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_xlfn.XLOOKUP(orders!C823,customers!$A$1:$A$1001,customers!$G$1:$G$1001,,0)</f>
        <v>United States</v>
      </c>
      <c r="I823" t="str">
        <f>_xlfn.XLOOKUP(D823,products!$A$1:$A$49,products!$B$1:$B$49,,0)</f>
        <v>Rob</v>
      </c>
      <c r="J823" t="str">
        <f>_xlfn.XLOOKUP(D823,products!$A$1:$A$49,products!$C$1:$C$49,,0)</f>
        <v>D</v>
      </c>
      <c r="K823" s="4">
        <f>_xlfn.XLOOKUP(orders!D823,products!$A$1:$A$49,products!$D$1:$D$49,,0)</f>
        <v>0.5</v>
      </c>
      <c r="L823" s="5">
        <f>_xlfn.XLOOKUP(D823,products!$A$1:$A$49,products!$E$1:$E$49,,0)</f>
        <v>5.3699999999999992</v>
      </c>
      <c r="M823" s="5">
        <f>orders!L823*orders!E823</f>
        <v>26.849999999999994</v>
      </c>
      <c r="N823" t="str" cm="1">
        <f t="array" ref="N823">_xlfn.IFS(I823="Rob","Robusta",I823="Exc","Excelsa",I823="Ara","Arabica",I823="Lib","Liberica",I823="","")</f>
        <v>Robusta</v>
      </c>
      <c r="O823" t="str" cm="1">
        <f t="array" ref="O823">_xlfn.IFS(J823="M","Medium",J823="L","Light",J823="D","Dark",J823="","")</f>
        <v>Dark</v>
      </c>
      <c r="P823" t="str">
        <f>_xlfn.XLOOKUP(Table1[[#This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_xlfn.XLOOKUP(orders!C824,customers!$A$1:$A$1001,customers!$G$1:$G$1001,,0)</f>
        <v>United States</v>
      </c>
      <c r="I824" t="str">
        <f>_xlfn.XLOOKUP(D824,products!$A$1:$A$49,products!$B$1:$B$49,,0)</f>
        <v>Exc</v>
      </c>
      <c r="J824" t="str">
        <f>_xlfn.XLOOKUP(D824,products!$A$1:$A$49,products!$C$1:$C$49,,0)</f>
        <v>L</v>
      </c>
      <c r="K824" s="4">
        <f>_xlfn.XLOOKUP(orders!D824,products!$A$1:$A$49,products!$D$1:$D$49,,0)</f>
        <v>2.5</v>
      </c>
      <c r="L824" s="5">
        <f>_xlfn.XLOOKUP(D824,products!$A$1:$A$49,products!$E$1:$E$49,,0)</f>
        <v>34.154999999999994</v>
      </c>
      <c r="M824" s="5">
        <f>orders!L824*orders!E824</f>
        <v>136.61999999999998</v>
      </c>
      <c r="N824" t="str" cm="1">
        <f t="array" ref="N824">_xlfn.IFS(I824="Rob","Robusta",I824="Exc","Excelsa",I824="Ara","Arabica",I824="Lib","Liberica",I824="","")</f>
        <v>Excelsa</v>
      </c>
      <c r="O824" t="str" cm="1">
        <f t="array" ref="O824">_xlfn.IFS(J824="M","Medium",J824="L","Light",J824="D","Dark",J824="","")</f>
        <v>Light</v>
      </c>
      <c r="P824" t="str">
        <f>_xlfn.XLOOKUP(Table1[[#This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_xlfn.XLOOKUP(orders!C825,customers!$A$1:$A$1001,customers!$G$1:$G$1001,,0)</f>
        <v>United States</v>
      </c>
      <c r="I825" t="str">
        <f>_xlfn.XLOOKUP(D825,products!$A$1:$A$49,products!$B$1:$B$49,,0)</f>
        <v>Lib</v>
      </c>
      <c r="J825" t="str">
        <f>_xlfn.XLOOKUP(D825,products!$A$1:$A$49,products!$C$1:$C$49,,0)</f>
        <v>L</v>
      </c>
      <c r="K825" s="4">
        <f>_xlfn.XLOOKUP(orders!D825,products!$A$1:$A$49,products!$D$1:$D$49,,0)</f>
        <v>1</v>
      </c>
      <c r="L825" s="5">
        <f>_xlfn.XLOOKUP(D825,products!$A$1:$A$49,products!$E$1:$E$49,,0)</f>
        <v>15.85</v>
      </c>
      <c r="M825" s="5">
        <f>orders!L825*orders!E825</f>
        <v>47.55</v>
      </c>
      <c r="N825" t="str" cm="1">
        <f t="array" ref="N825">_xlfn.IFS(I825="Rob","Robusta",I825="Exc","Excelsa",I825="Ara","Arabica",I825="Lib","Liberica",I825="","")</f>
        <v>Liberica</v>
      </c>
      <c r="O825" t="str" cm="1">
        <f t="array" ref="O825">_xlfn.IFS(J825="M","Medium",J825="L","Light",J825="D","Dark",J825="","")</f>
        <v>Light</v>
      </c>
      <c r="P825" t="str">
        <f>_xlfn.XLOOKUP(Table1[[#This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_xlfn.XLOOKUP(orders!C826,customers!$A$1:$A$1001,customers!$G$1:$G$1001,,0)</f>
        <v>United States</v>
      </c>
      <c r="I826" t="str">
        <f>_xlfn.XLOOKUP(D826,products!$A$1:$A$49,products!$B$1:$B$49,,0)</f>
        <v>Ara</v>
      </c>
      <c r="J826" t="str">
        <f>_xlfn.XLOOKUP(D826,products!$A$1:$A$49,products!$C$1:$C$49,,0)</f>
        <v>M</v>
      </c>
      <c r="K826" s="4">
        <f>_xlfn.XLOOKUP(orders!D826,products!$A$1:$A$49,products!$D$1:$D$49,,0)</f>
        <v>0.2</v>
      </c>
      <c r="L826" s="5">
        <f>_xlfn.XLOOKUP(D826,products!$A$1:$A$49,products!$E$1:$E$49,,0)</f>
        <v>3.375</v>
      </c>
      <c r="M826" s="5">
        <f>orders!L826*orders!E826</f>
        <v>16.875</v>
      </c>
      <c r="N826" t="str" cm="1">
        <f t="array" ref="N826">_xlfn.IFS(I826="Rob","Robusta",I826="Exc","Excelsa",I826="Ara","Arabica",I826="Lib","Liberica",I826="","")</f>
        <v>Arabica</v>
      </c>
      <c r="O826" t="str" cm="1">
        <f t="array" ref="O826">_xlfn.IFS(J826="M","Medium",J826="L","Light",J826="D","Dark",J826="","")</f>
        <v>Medium</v>
      </c>
      <c r="P826" t="str">
        <f>_xlfn.XLOOKUP(Table1[[#This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_xlfn.XLOOKUP(orders!C827,customers!$A$1:$A$1001,customers!$G$1:$G$1001,,0)</f>
        <v>United States</v>
      </c>
      <c r="I827" t="str">
        <f>_xlfn.XLOOKUP(D827,products!$A$1:$A$49,products!$B$1:$B$49,,0)</f>
        <v>Ara</v>
      </c>
      <c r="J827" t="str">
        <f>_xlfn.XLOOKUP(D827,products!$A$1:$A$49,products!$C$1:$C$49,,0)</f>
        <v>D</v>
      </c>
      <c r="K827" s="4">
        <f>_xlfn.XLOOKUP(orders!D827,products!$A$1:$A$49,products!$D$1:$D$49,,0)</f>
        <v>1</v>
      </c>
      <c r="L827" s="5">
        <f>_xlfn.XLOOKUP(D827,products!$A$1:$A$49,products!$E$1:$E$49,,0)</f>
        <v>9.9499999999999993</v>
      </c>
      <c r="M827" s="5">
        <f>orders!L827*orders!E827</f>
        <v>29.849999999999998</v>
      </c>
      <c r="N827" t="str" cm="1">
        <f t="array" ref="N827">_xlfn.IFS(I827="Rob","Robusta",I827="Exc","Excelsa",I827="Ara","Arabica",I827="Lib","Liberica",I827="","")</f>
        <v>Arabica</v>
      </c>
      <c r="O827" t="str" cm="1">
        <f t="array" ref="O827">_xlfn.IFS(J827="M","Medium",J827="L","Light",J827="D","Dark",J827="","")</f>
        <v>Dark</v>
      </c>
      <c r="P827" t="str">
        <f>_xlfn.XLOOKUP(Table1[[#This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_xlfn.XLOOKUP(orders!C828,customers!$A$1:$A$1001,customers!$G$1:$G$1001,,0)</f>
        <v>United States</v>
      </c>
      <c r="I828" t="str">
        <f>_xlfn.XLOOKUP(D828,products!$A$1:$A$49,products!$B$1:$B$49,,0)</f>
        <v>Exc</v>
      </c>
      <c r="J828" t="str">
        <f>_xlfn.XLOOKUP(D828,products!$A$1:$A$49,products!$C$1:$C$49,,0)</f>
        <v>M</v>
      </c>
      <c r="K828" s="4">
        <f>_xlfn.XLOOKUP(orders!D828,products!$A$1:$A$49,products!$D$1:$D$49,,0)</f>
        <v>0.5</v>
      </c>
      <c r="L828" s="5">
        <f>_xlfn.XLOOKUP(D828,products!$A$1:$A$49,products!$E$1:$E$49,,0)</f>
        <v>8.25</v>
      </c>
      <c r="M828" s="5">
        <f>orders!L828*orders!E828</f>
        <v>41.25</v>
      </c>
      <c r="N828" t="str" cm="1">
        <f t="array" ref="N828">_xlfn.IFS(I828="Rob","Robusta",I828="Exc","Excelsa",I828="Ara","Arabica",I828="Lib","Liberica",I828="","")</f>
        <v>Excelsa</v>
      </c>
      <c r="O828" t="str" cm="1">
        <f t="array" ref="O828">_xlfn.IFS(J828="M","Medium",J828="L","Light",J828="D","Dark",J828="","")</f>
        <v>Medium</v>
      </c>
      <c r="P828" t="str">
        <f>_xlfn.XLOOKUP(Table1[[#This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_xlfn.XLOOKUP(orders!C829,customers!$A$1:$A$1001,customers!$G$1:$G$1001,,0)</f>
        <v>United States</v>
      </c>
      <c r="I829" t="str">
        <f>_xlfn.XLOOKUP(D829,products!$A$1:$A$49,products!$B$1:$B$49,,0)</f>
        <v>Exc</v>
      </c>
      <c r="J829" t="str">
        <f>_xlfn.XLOOKUP(D829,products!$A$1:$A$49,products!$C$1:$C$49,,0)</f>
        <v>M</v>
      </c>
      <c r="K829" s="4">
        <f>_xlfn.XLOOKUP(orders!D829,products!$A$1:$A$49,products!$D$1:$D$49,,0)</f>
        <v>0.2</v>
      </c>
      <c r="L829" s="5">
        <f>_xlfn.XLOOKUP(D829,products!$A$1:$A$49,products!$E$1:$E$49,,0)</f>
        <v>4.125</v>
      </c>
      <c r="M829" s="5">
        <f>orders!L829*orders!E829</f>
        <v>20.625</v>
      </c>
      <c r="N829" t="str" cm="1">
        <f t="array" ref="N829">_xlfn.IFS(I829="Rob","Robusta",I829="Exc","Excelsa",I829="Ara","Arabica",I829="Lib","Liberica",I829="","")</f>
        <v>Excelsa</v>
      </c>
      <c r="O829" t="str" cm="1">
        <f t="array" ref="O829">_xlfn.IFS(J829="M","Medium",J829="L","Light",J829="D","Dark",J829="","")</f>
        <v>Medium</v>
      </c>
      <c r="P829" t="str">
        <f>_xlfn.XLOOKUP(Table1[[#This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_xlfn.XLOOKUP(orders!C830,customers!$A$1:$A$1001,customers!$G$1:$G$1001,,0)</f>
        <v>United States</v>
      </c>
      <c r="I830" t="str">
        <f>_xlfn.XLOOKUP(D830,products!$A$1:$A$49,products!$B$1:$B$49,,0)</f>
        <v>Ara</v>
      </c>
      <c r="J830" t="str">
        <f>_xlfn.XLOOKUP(D830,products!$A$1:$A$49,products!$C$1:$C$49,,0)</f>
        <v>D</v>
      </c>
      <c r="K830" s="4">
        <f>_xlfn.XLOOKUP(orders!D830,products!$A$1:$A$49,products!$D$1:$D$49,,0)</f>
        <v>2.5</v>
      </c>
      <c r="L830" s="5">
        <f>_xlfn.XLOOKUP(D830,products!$A$1:$A$49,products!$E$1:$E$49,,0)</f>
        <v>22.884999999999998</v>
      </c>
      <c r="M830" s="5">
        <f>orders!L830*orders!E830</f>
        <v>137.31</v>
      </c>
      <c r="N830" t="str" cm="1">
        <f t="array" ref="N830">_xlfn.IFS(I830="Rob","Robusta",I830="Exc","Excelsa",I830="Ara","Arabica",I830="Lib","Liberica",I830="","")</f>
        <v>Arabica</v>
      </c>
      <c r="O830" t="str" cm="1">
        <f t="array" ref="O830">_xlfn.IFS(J830="M","Medium",J830="L","Light",J830="D","Dark",J830="","")</f>
        <v>Dark</v>
      </c>
      <c r="P830" t="str">
        <f>_xlfn.XLOOKUP(Table1[[#This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_xlfn.XLOOKUP(orders!C831,customers!$A$1:$A$1001,customers!$G$1:$G$1001,,0)</f>
        <v>United States</v>
      </c>
      <c r="I831" t="str">
        <f>_xlfn.XLOOKUP(D831,products!$A$1:$A$49,products!$B$1:$B$49,,0)</f>
        <v>Ara</v>
      </c>
      <c r="J831" t="str">
        <f>_xlfn.XLOOKUP(D831,products!$A$1:$A$49,products!$C$1:$C$49,,0)</f>
        <v>D</v>
      </c>
      <c r="K831" s="4">
        <f>_xlfn.XLOOKUP(orders!D831,products!$A$1:$A$49,products!$D$1:$D$49,,0)</f>
        <v>0.2</v>
      </c>
      <c r="L831" s="5">
        <f>_xlfn.XLOOKUP(D831,products!$A$1:$A$49,products!$E$1:$E$49,,0)</f>
        <v>2.9849999999999999</v>
      </c>
      <c r="M831" s="5">
        <f>orders!L831*orders!E831</f>
        <v>2.9849999999999999</v>
      </c>
      <c r="N831" t="str" cm="1">
        <f t="array" ref="N831">_xlfn.IFS(I831="Rob","Robusta",I831="Exc","Excelsa",I831="Ara","Arabica",I831="Lib","Liberica",I831="","")</f>
        <v>Arabica</v>
      </c>
      <c r="O831" t="str" cm="1">
        <f t="array" ref="O831">_xlfn.IFS(J831="M","Medium",J831="L","Light",J831="D","Dark",J831="","")</f>
        <v>Dark</v>
      </c>
      <c r="P831" t="str">
        <f>_xlfn.XLOOKUP(Table1[[#This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_xlfn.XLOOKUP(orders!C832,customers!$A$1:$A$1001,customers!$G$1:$G$1001,,0)</f>
        <v>United States</v>
      </c>
      <c r="I832" t="str">
        <f>_xlfn.XLOOKUP(D832,products!$A$1:$A$49,products!$B$1:$B$49,,0)</f>
        <v>Exc</v>
      </c>
      <c r="J832" t="str">
        <f>_xlfn.XLOOKUP(D832,products!$A$1:$A$49,products!$C$1:$C$49,,0)</f>
        <v>M</v>
      </c>
      <c r="K832" s="4">
        <f>_xlfn.XLOOKUP(orders!D832,products!$A$1:$A$49,products!$D$1:$D$49,,0)</f>
        <v>1</v>
      </c>
      <c r="L832" s="5">
        <f>_xlfn.XLOOKUP(D832,products!$A$1:$A$49,products!$E$1:$E$49,,0)</f>
        <v>13.75</v>
      </c>
      <c r="M832" s="5">
        <f>orders!L832*orders!E832</f>
        <v>27.5</v>
      </c>
      <c r="N832" t="str" cm="1">
        <f t="array" ref="N832">_xlfn.IFS(I832="Rob","Robusta",I832="Exc","Excelsa",I832="Ara","Arabica",I832="Lib","Liberica",I832="","")</f>
        <v>Excelsa</v>
      </c>
      <c r="O832" t="str" cm="1">
        <f t="array" ref="O832">_xlfn.IFS(J832="M","Medium",J832="L","Light",J832="D","Dark",J832="","")</f>
        <v>Medium</v>
      </c>
      <c r="P832" t="str">
        <f>_xlfn.XLOOKUP(Table1[[#This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_xlfn.XLOOKUP(orders!C833,customers!$A$1:$A$1001,customers!$G$1:$G$1001,,0)</f>
        <v>United States</v>
      </c>
      <c r="I833" t="str">
        <f>_xlfn.XLOOKUP(D833,products!$A$1:$A$49,products!$B$1:$B$49,,0)</f>
        <v>Ara</v>
      </c>
      <c r="J833" t="str">
        <f>_xlfn.XLOOKUP(D833,products!$A$1:$A$49,products!$C$1:$C$49,,0)</f>
        <v>D</v>
      </c>
      <c r="K833" s="4">
        <f>_xlfn.XLOOKUP(orders!D833,products!$A$1:$A$49,products!$D$1:$D$49,,0)</f>
        <v>0.2</v>
      </c>
      <c r="L833" s="5">
        <f>_xlfn.XLOOKUP(D833,products!$A$1:$A$49,products!$E$1:$E$49,,0)</f>
        <v>2.9849999999999999</v>
      </c>
      <c r="M833" s="5">
        <f>orders!L833*orders!E833</f>
        <v>5.97</v>
      </c>
      <c r="N833" t="str" cm="1">
        <f t="array" ref="N833">_xlfn.IFS(I833="Rob","Robusta",I833="Exc","Excelsa",I833="Ara","Arabica",I833="Lib","Liberica",I833="","")</f>
        <v>Arabica</v>
      </c>
      <c r="O833" t="str" cm="1">
        <f t="array" ref="O833">_xlfn.IFS(J833="M","Medium",J833="L","Light",J833="D","Dark",J833="","")</f>
        <v>Dark</v>
      </c>
      <c r="P833" t="str">
        <f>_xlfn.XLOOKUP(Table1[[#This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_xlfn.XLOOKUP(orders!C834,customers!$A$1:$A$1001,customers!$G$1:$G$1001,,0)</f>
        <v>United States</v>
      </c>
      <c r="I834" t="str">
        <f>_xlfn.XLOOKUP(D834,products!$A$1:$A$49,products!$B$1:$B$49,,0)</f>
        <v>Rob</v>
      </c>
      <c r="J834" t="str">
        <f>_xlfn.XLOOKUP(D834,products!$A$1:$A$49,products!$C$1:$C$49,,0)</f>
        <v>M</v>
      </c>
      <c r="K834" s="4">
        <f>_xlfn.XLOOKUP(orders!D834,products!$A$1:$A$49,products!$D$1:$D$49,,0)</f>
        <v>1</v>
      </c>
      <c r="L834" s="5">
        <f>_xlfn.XLOOKUP(D834,products!$A$1:$A$49,products!$E$1:$E$49,,0)</f>
        <v>9.9499999999999993</v>
      </c>
      <c r="M834" s="5">
        <f>orders!L834*orders!E834</f>
        <v>59.699999999999996</v>
      </c>
      <c r="N834" t="str" cm="1">
        <f t="array" ref="N834">_xlfn.IFS(I834="Rob","Robusta",I834="Exc","Excelsa",I834="Ara","Arabica",I834="Lib","Liberica",I834="","")</f>
        <v>Robusta</v>
      </c>
      <c r="O834" t="str" cm="1">
        <f t="array" ref="O834">_xlfn.IFS(J834="M","Medium",J834="L","Light",J834="D","Dark",J834="","")</f>
        <v>Medium</v>
      </c>
      <c r="P834" t="str">
        <f>_xlfn.XLOOKUP(Table1[[#This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_xlfn.XLOOKUP(orders!C835,customers!$A$1:$A$1001,customers!$G$1:$G$1001,,0)</f>
        <v>United States</v>
      </c>
      <c r="I835" t="str">
        <f>_xlfn.XLOOKUP(D835,products!$A$1:$A$49,products!$B$1:$B$49,,0)</f>
        <v>Rob</v>
      </c>
      <c r="J835" t="str">
        <f>_xlfn.XLOOKUP(D835,products!$A$1:$A$49,products!$C$1:$C$49,,0)</f>
        <v>D</v>
      </c>
      <c r="K835" s="4">
        <f>_xlfn.XLOOKUP(orders!D835,products!$A$1:$A$49,products!$D$1:$D$49,,0)</f>
        <v>2.5</v>
      </c>
      <c r="L835" s="5">
        <f>_xlfn.XLOOKUP(D835,products!$A$1:$A$49,products!$E$1:$E$49,,0)</f>
        <v>20.584999999999997</v>
      </c>
      <c r="M835" s="5">
        <f>orders!L835*orders!E835</f>
        <v>82.339999999999989</v>
      </c>
      <c r="N835" t="str" cm="1">
        <f t="array" ref="N835">_xlfn.IFS(I835="Rob","Robusta",I835="Exc","Excelsa",I835="Ara","Arabica",I835="Lib","Liberica",I835="","")</f>
        <v>Robusta</v>
      </c>
      <c r="O835" t="str" cm="1">
        <f t="array" ref="O835">_xlfn.IFS(J835="M","Medium",J835="L","Light",J835="D","Dark",J835="","")</f>
        <v>Dark</v>
      </c>
      <c r="P835" t="str">
        <f>_xlfn.XLOOKUP(Table1[[#This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_xlfn.XLOOKUP(orders!C836,customers!$A$1:$A$1001,customers!$G$1:$G$1001,,0)</f>
        <v>United States</v>
      </c>
      <c r="I836" t="str">
        <f>_xlfn.XLOOKUP(D836,products!$A$1:$A$49,products!$B$1:$B$49,,0)</f>
        <v>Ara</v>
      </c>
      <c r="J836" t="str">
        <f>_xlfn.XLOOKUP(D836,products!$A$1:$A$49,products!$C$1:$C$49,,0)</f>
        <v>D</v>
      </c>
      <c r="K836" s="4">
        <f>_xlfn.XLOOKUP(orders!D836,products!$A$1:$A$49,products!$D$1:$D$49,,0)</f>
        <v>2.5</v>
      </c>
      <c r="L836" s="5">
        <f>_xlfn.XLOOKUP(D836,products!$A$1:$A$49,products!$E$1:$E$49,,0)</f>
        <v>22.884999999999998</v>
      </c>
      <c r="M836" s="5">
        <f>orders!L836*orders!E836</f>
        <v>22.884999999999998</v>
      </c>
      <c r="N836" t="str" cm="1">
        <f t="array" ref="N836">_xlfn.IFS(I836="Rob","Robusta",I836="Exc","Excelsa",I836="Ara","Arabica",I836="Lib","Liberica",I836="","")</f>
        <v>Arabica</v>
      </c>
      <c r="O836" t="str" cm="1">
        <f t="array" ref="O836">_xlfn.IFS(J836="M","Medium",J836="L","Light",J836="D","Dark",J836="","")</f>
        <v>Dark</v>
      </c>
      <c r="P836" t="str">
        <f>_xlfn.XLOOKUP(Table1[[#This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_xlfn.XLOOKUP(orders!C837,customers!$A$1:$A$1001,customers!$G$1:$G$1001,,0)</f>
        <v>United States</v>
      </c>
      <c r="I837" t="str">
        <f>_xlfn.XLOOKUP(D837,products!$A$1:$A$49,products!$B$1:$B$49,,0)</f>
        <v>Exc</v>
      </c>
      <c r="J837" t="str">
        <f>_xlfn.XLOOKUP(D837,products!$A$1:$A$49,products!$C$1:$C$49,,0)</f>
        <v>L</v>
      </c>
      <c r="K837" s="4">
        <f>_xlfn.XLOOKUP(orders!D837,products!$A$1:$A$49,products!$D$1:$D$49,,0)</f>
        <v>0.5</v>
      </c>
      <c r="L837" s="5">
        <f>_xlfn.XLOOKUP(D837,products!$A$1:$A$49,products!$E$1:$E$49,,0)</f>
        <v>8.91</v>
      </c>
      <c r="M837" s="5">
        <f>orders!L837*orders!E837</f>
        <v>8.91</v>
      </c>
      <c r="N837" t="str" cm="1">
        <f t="array" ref="N837">_xlfn.IFS(I837="Rob","Robusta",I837="Exc","Excelsa",I837="Ara","Arabica",I837="Lib","Liberica",I837="","")</f>
        <v>Excelsa</v>
      </c>
      <c r="O837" t="str" cm="1">
        <f t="array" ref="O837">_xlfn.IFS(J837="M","Medium",J837="L","Light",J837="D","Dark",J837="","")</f>
        <v>Light</v>
      </c>
      <c r="P837" t="str">
        <f>_xlfn.XLOOKUP(Table1[[#This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_xlfn.XLOOKUP(orders!C838,customers!$A$1:$A$1001,customers!$G$1:$G$1001,,0)</f>
        <v>United States</v>
      </c>
      <c r="I838" t="str">
        <f>_xlfn.XLOOKUP(D838,products!$A$1:$A$49,products!$B$1:$B$49,,0)</f>
        <v>Ara</v>
      </c>
      <c r="J838" t="str">
        <f>_xlfn.XLOOKUP(D838,products!$A$1:$A$49,products!$C$1:$C$49,,0)</f>
        <v>D</v>
      </c>
      <c r="K838" s="4">
        <f>_xlfn.XLOOKUP(orders!D838,products!$A$1:$A$49,products!$D$1:$D$49,,0)</f>
        <v>0.2</v>
      </c>
      <c r="L838" s="5">
        <f>_xlfn.XLOOKUP(D838,products!$A$1:$A$49,products!$E$1:$E$49,,0)</f>
        <v>2.9849999999999999</v>
      </c>
      <c r="M838" s="5">
        <f>orders!L838*orders!E838</f>
        <v>11.94</v>
      </c>
      <c r="N838" t="str" cm="1">
        <f t="array" ref="N838">_xlfn.IFS(I838="Rob","Robusta",I838="Exc","Excelsa",I838="Ara","Arabica",I838="Lib","Liberica",I838="","")</f>
        <v>Arabica</v>
      </c>
      <c r="O838" t="str" cm="1">
        <f t="array" ref="O838">_xlfn.IFS(J838="M","Medium",J838="L","Light",J838="D","Dark",J838="","")</f>
        <v>Dark</v>
      </c>
      <c r="P838" t="str">
        <f>_xlfn.XLOOKUP(Table1[[#This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_xlfn.XLOOKUP(orders!C839,customers!$A$1:$A$1001,customers!$G$1:$G$1001,,0)</f>
        <v>United States</v>
      </c>
      <c r="I839" t="str">
        <f>_xlfn.XLOOKUP(D839,products!$A$1:$A$49,products!$B$1:$B$49,,0)</f>
        <v>Lib</v>
      </c>
      <c r="J839" t="str">
        <f>_xlfn.XLOOKUP(D839,products!$A$1:$A$49,products!$C$1:$C$49,,0)</f>
        <v>M</v>
      </c>
      <c r="K839" s="4">
        <f>_xlfn.XLOOKUP(orders!D839,products!$A$1:$A$49,products!$D$1:$D$49,,0)</f>
        <v>2.5</v>
      </c>
      <c r="L839" s="5">
        <f>_xlfn.XLOOKUP(D839,products!$A$1:$A$49,products!$E$1:$E$49,,0)</f>
        <v>33.464999999999996</v>
      </c>
      <c r="M839" s="5">
        <f>orders!L839*orders!E839</f>
        <v>100.39499999999998</v>
      </c>
      <c r="N839" t="str" cm="1">
        <f t="array" ref="N839">_xlfn.IFS(I839="Rob","Robusta",I839="Exc","Excelsa",I839="Ara","Arabica",I839="Lib","Liberica",I839="","")</f>
        <v>Liberica</v>
      </c>
      <c r="O839" t="str" cm="1">
        <f t="array" ref="O839">_xlfn.IFS(J839="M","Medium",J839="L","Light",J839="D","Dark",J839="","")</f>
        <v>Medium</v>
      </c>
      <c r="P839" t="str">
        <f>_xlfn.XLOOKUP(Table1[[#This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_xlfn.XLOOKUP(orders!C840,customers!$A$1:$A$1001,customers!$G$1:$G$1001,,0)</f>
        <v>United States</v>
      </c>
      <c r="I840" t="str">
        <f>_xlfn.XLOOKUP(D840,products!$A$1:$A$49,products!$B$1:$B$49,,0)</f>
        <v>Ara</v>
      </c>
      <c r="J840" t="str">
        <f>_xlfn.XLOOKUP(D840,products!$A$1:$A$49,products!$C$1:$C$49,,0)</f>
        <v>D</v>
      </c>
      <c r="K840" s="4">
        <f>_xlfn.XLOOKUP(orders!D840,products!$A$1:$A$49,products!$D$1:$D$49,,0)</f>
        <v>2.5</v>
      </c>
      <c r="L840" s="5">
        <f>_xlfn.XLOOKUP(D840,products!$A$1:$A$49,products!$E$1:$E$49,,0)</f>
        <v>22.884999999999998</v>
      </c>
      <c r="M840" s="5">
        <f>orders!L840*orders!E840</f>
        <v>114.42499999999998</v>
      </c>
      <c r="N840" t="str" cm="1">
        <f t="array" ref="N840">_xlfn.IFS(I840="Rob","Robusta",I840="Exc","Excelsa",I840="Ara","Arabica",I840="Lib","Liberica",I840="","")</f>
        <v>Arabica</v>
      </c>
      <c r="O840" t="str" cm="1">
        <f t="array" ref="O840">_xlfn.IFS(J840="M","Medium",J840="L","Light",J840="D","Dark",J840="","")</f>
        <v>Dark</v>
      </c>
      <c r="P840" t="str">
        <f>_xlfn.XLOOKUP(Table1[[#This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_xlfn.XLOOKUP(orders!C841,customers!$A$1:$A$1001,customers!$G$1:$G$1001,,0)</f>
        <v>United States</v>
      </c>
      <c r="I841" t="str">
        <f>_xlfn.XLOOKUP(D841,products!$A$1:$A$49,products!$B$1:$B$49,,0)</f>
        <v>Exc</v>
      </c>
      <c r="J841" t="str">
        <f>_xlfn.XLOOKUP(D841,products!$A$1:$A$49,products!$C$1:$C$49,,0)</f>
        <v>M</v>
      </c>
      <c r="K841" s="4">
        <f>_xlfn.XLOOKUP(orders!D841,products!$A$1:$A$49,products!$D$1:$D$49,,0)</f>
        <v>0.5</v>
      </c>
      <c r="L841" s="5">
        <f>_xlfn.XLOOKUP(D841,products!$A$1:$A$49,products!$E$1:$E$49,,0)</f>
        <v>8.25</v>
      </c>
      <c r="M841" s="5">
        <f>orders!L841*orders!E841</f>
        <v>41.25</v>
      </c>
      <c r="N841" t="str" cm="1">
        <f t="array" ref="N841">_xlfn.IFS(I841="Rob","Robusta",I841="Exc","Excelsa",I841="Ara","Arabica",I841="Lib","Liberica",I841="","")</f>
        <v>Excelsa</v>
      </c>
      <c r="O841" t="str" cm="1">
        <f t="array" ref="O841">_xlfn.IFS(J841="M","Medium",J841="L","Light",J841="D","Dark",J841="","")</f>
        <v>Medium</v>
      </c>
      <c r="P841" t="str">
        <f>_xlfn.XLOOKUP(Table1[[#This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_xlfn.XLOOKUP(orders!C842,customers!$A$1:$A$1001,customers!$G$1:$G$1001,,0)</f>
        <v>United States</v>
      </c>
      <c r="I842" t="str">
        <f>_xlfn.XLOOKUP(D842,products!$A$1:$A$49,products!$B$1:$B$49,,0)</f>
        <v>Rob</v>
      </c>
      <c r="J842" t="str">
        <f>_xlfn.XLOOKUP(D842,products!$A$1:$A$49,products!$C$1:$C$49,,0)</f>
        <v>L</v>
      </c>
      <c r="K842" s="4">
        <f>_xlfn.XLOOKUP(orders!D842,products!$A$1:$A$49,products!$D$1:$D$49,,0)</f>
        <v>0.5</v>
      </c>
      <c r="L842" s="5">
        <f>_xlfn.XLOOKUP(D842,products!$A$1:$A$49,products!$E$1:$E$49,,0)</f>
        <v>7.169999999999999</v>
      </c>
      <c r="M842" s="5">
        <f>orders!L842*orders!E842</f>
        <v>28.679999999999996</v>
      </c>
      <c r="N842" t="str" cm="1">
        <f t="array" ref="N842">_xlfn.IFS(I842="Rob","Robusta",I842="Exc","Excelsa",I842="Ara","Arabica",I842="Lib","Liberica",I842="","")</f>
        <v>Robusta</v>
      </c>
      <c r="O842" t="str" cm="1">
        <f t="array" ref="O842">_xlfn.IFS(J842="M","Medium",J842="L","Light",J842="D","Dark",J842="","")</f>
        <v>Light</v>
      </c>
      <c r="P842" t="str">
        <f>_xlfn.XLOOKUP(Table1[[#This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_xlfn.XLOOKUP(orders!C843,customers!$A$1:$A$1001,customers!$G$1:$G$1001,,0)</f>
        <v>United States</v>
      </c>
      <c r="I843" t="str">
        <f>_xlfn.XLOOKUP(D843,products!$A$1:$A$49,products!$B$1:$B$49,,0)</f>
        <v>Lib</v>
      </c>
      <c r="J843" t="str">
        <f>_xlfn.XLOOKUP(D843,products!$A$1:$A$49,products!$C$1:$C$49,,0)</f>
        <v>M</v>
      </c>
      <c r="K843" s="4">
        <f>_xlfn.XLOOKUP(orders!D843,products!$A$1:$A$49,products!$D$1:$D$49,,0)</f>
        <v>0.2</v>
      </c>
      <c r="L843" s="5">
        <f>_xlfn.XLOOKUP(D843,products!$A$1:$A$49,products!$E$1:$E$49,,0)</f>
        <v>4.3650000000000002</v>
      </c>
      <c r="M843" s="5">
        <f>orders!L843*orders!E843</f>
        <v>4.3650000000000002</v>
      </c>
      <c r="N843" t="str" cm="1">
        <f t="array" ref="N843">_xlfn.IFS(I843="Rob","Robusta",I843="Exc","Excelsa",I843="Ara","Arabica",I843="Lib","Liberica",I843="","")</f>
        <v>Liberica</v>
      </c>
      <c r="O843" t="str" cm="1">
        <f t="array" ref="O843">_xlfn.IFS(J843="M","Medium",J843="L","Light",J843="D","Dark",J843="","")</f>
        <v>Medium</v>
      </c>
      <c r="P843" t="str">
        <f>_xlfn.XLOOKUP(Table1[[#This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_xlfn.XLOOKUP(orders!C844,customers!$A$1:$A$1001,customers!$G$1:$G$1001,,0)</f>
        <v>United States</v>
      </c>
      <c r="I844" t="str">
        <f>_xlfn.XLOOKUP(D844,products!$A$1:$A$49,products!$B$1:$B$49,,0)</f>
        <v>Exc</v>
      </c>
      <c r="J844" t="str">
        <f>_xlfn.XLOOKUP(D844,products!$A$1:$A$49,products!$C$1:$C$49,,0)</f>
        <v>M</v>
      </c>
      <c r="K844" s="4">
        <f>_xlfn.XLOOKUP(orders!D844,products!$A$1:$A$49,products!$D$1:$D$49,,0)</f>
        <v>0.2</v>
      </c>
      <c r="L844" s="5">
        <f>_xlfn.XLOOKUP(D844,products!$A$1:$A$49,products!$E$1:$E$49,,0)</f>
        <v>4.125</v>
      </c>
      <c r="M844" s="5">
        <f>orders!L844*orders!E844</f>
        <v>8.25</v>
      </c>
      <c r="N844" t="str" cm="1">
        <f t="array" ref="N844">_xlfn.IFS(I844="Rob","Robusta",I844="Exc","Excelsa",I844="Ara","Arabica",I844="Lib","Liberica",I844="","")</f>
        <v>Excelsa</v>
      </c>
      <c r="O844" t="str" cm="1">
        <f t="array" ref="O844">_xlfn.IFS(J844="M","Medium",J844="L","Light",J844="D","Dark",J844="","")</f>
        <v>Medium</v>
      </c>
      <c r="P844" t="str">
        <f>_xlfn.XLOOKUP(Table1[[#This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_xlfn.XLOOKUP(orders!C845,customers!$A$1:$A$1001,customers!$G$1:$G$1001,,0)</f>
        <v>United States</v>
      </c>
      <c r="I845" t="str">
        <f>_xlfn.XLOOKUP(D845,products!$A$1:$A$49,products!$B$1:$B$49,,0)</f>
        <v>Exc</v>
      </c>
      <c r="J845" t="str">
        <f>_xlfn.XLOOKUP(D845,products!$A$1:$A$49,products!$C$1:$C$49,,0)</f>
        <v>M</v>
      </c>
      <c r="K845" s="4">
        <f>_xlfn.XLOOKUP(orders!D845,products!$A$1:$A$49,products!$D$1:$D$49,,0)</f>
        <v>0.2</v>
      </c>
      <c r="L845" s="5">
        <f>_xlfn.XLOOKUP(D845,products!$A$1:$A$49,products!$E$1:$E$49,,0)</f>
        <v>4.125</v>
      </c>
      <c r="M845" s="5">
        <f>orders!L845*orders!E845</f>
        <v>8.25</v>
      </c>
      <c r="N845" t="str" cm="1">
        <f t="array" ref="N845">_xlfn.IFS(I845="Rob","Robusta",I845="Exc","Excelsa",I845="Ara","Arabica",I845="Lib","Liberica",I845="","")</f>
        <v>Excelsa</v>
      </c>
      <c r="O845" t="str" cm="1">
        <f t="array" ref="O845">_xlfn.IFS(J845="M","Medium",J845="L","Light",J845="D","Dark",J845="","")</f>
        <v>Medium</v>
      </c>
      <c r="P845" t="str">
        <f>_xlfn.XLOOKUP(Table1[[#This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_xlfn.XLOOKUP(orders!C846,customers!$A$1:$A$1001,customers!$G$1:$G$1001,,0)</f>
        <v>United States</v>
      </c>
      <c r="I846" t="str">
        <f>_xlfn.XLOOKUP(D846,products!$A$1:$A$49,products!$B$1:$B$49,,0)</f>
        <v>Ara</v>
      </c>
      <c r="J846" t="str">
        <f>_xlfn.XLOOKUP(D846,products!$A$1:$A$49,products!$C$1:$C$49,,0)</f>
        <v>D</v>
      </c>
      <c r="K846" s="4">
        <f>_xlfn.XLOOKUP(orders!D846,products!$A$1:$A$49,products!$D$1:$D$49,,0)</f>
        <v>0.5</v>
      </c>
      <c r="L846" s="5">
        <f>_xlfn.XLOOKUP(D846,products!$A$1:$A$49,products!$E$1:$E$49,,0)</f>
        <v>5.97</v>
      </c>
      <c r="M846" s="5">
        <f>orders!L846*orders!E846</f>
        <v>35.82</v>
      </c>
      <c r="N846" t="str" cm="1">
        <f t="array" ref="N846">_xlfn.IFS(I846="Rob","Robusta",I846="Exc","Excelsa",I846="Ara","Arabica",I846="Lib","Liberica",I846="","")</f>
        <v>Arabica</v>
      </c>
      <c r="O846" t="str" cm="1">
        <f t="array" ref="O846">_xlfn.IFS(J846="M","Medium",J846="L","Light",J846="D","Dark",J846="","")</f>
        <v>Dark</v>
      </c>
      <c r="P846" t="str">
        <f>_xlfn.XLOOKUP(Table1[[#This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_xlfn.XLOOKUP(orders!C847,customers!$A$1:$A$1001,customers!$G$1:$G$1001,,0)</f>
        <v>United States</v>
      </c>
      <c r="I847" t="str">
        <f>_xlfn.XLOOKUP(D847,products!$A$1:$A$49,products!$B$1:$B$49,,0)</f>
        <v>Exc</v>
      </c>
      <c r="J847" t="str">
        <f>_xlfn.XLOOKUP(D847,products!$A$1:$A$49,products!$C$1:$C$49,,0)</f>
        <v>D</v>
      </c>
      <c r="K847" s="4">
        <f>_xlfn.XLOOKUP(orders!D847,products!$A$1:$A$49,products!$D$1:$D$49,,0)</f>
        <v>2.5</v>
      </c>
      <c r="L847" s="5">
        <f>_xlfn.XLOOKUP(D847,products!$A$1:$A$49,products!$E$1:$E$49,,0)</f>
        <v>27.945</v>
      </c>
      <c r="M847" s="5">
        <f>orders!L847*orders!E847</f>
        <v>167.67000000000002</v>
      </c>
      <c r="N847" t="str" cm="1">
        <f t="array" ref="N847">_xlfn.IFS(I847="Rob","Robusta",I847="Exc","Excelsa",I847="Ara","Arabica",I847="Lib","Liberica",I847="","")</f>
        <v>Excelsa</v>
      </c>
      <c r="O847" t="str" cm="1">
        <f t="array" ref="O847">_xlfn.IFS(J847="M","Medium",J847="L","Light",J847="D","Dark",J847="","")</f>
        <v>Dark</v>
      </c>
      <c r="P847" t="str">
        <f>_xlfn.XLOOKUP(Table1[[#This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_xlfn.XLOOKUP(orders!C848,customers!$A$1:$A$1001,customers!$G$1:$G$1001,,0)</f>
        <v>United States</v>
      </c>
      <c r="I848" t="str">
        <f>_xlfn.XLOOKUP(D848,products!$A$1:$A$49,products!$B$1:$B$49,,0)</f>
        <v>Ara</v>
      </c>
      <c r="J848" t="str">
        <f>_xlfn.XLOOKUP(D848,products!$A$1:$A$49,products!$C$1:$C$49,,0)</f>
        <v>M</v>
      </c>
      <c r="K848" s="4">
        <f>_xlfn.XLOOKUP(orders!D848,products!$A$1:$A$49,products!$D$1:$D$49,,0)</f>
        <v>2.5</v>
      </c>
      <c r="L848" s="5">
        <f>_xlfn.XLOOKUP(D848,products!$A$1:$A$49,products!$E$1:$E$49,,0)</f>
        <v>25.874999999999996</v>
      </c>
      <c r="M848" s="5">
        <f>orders!L848*orders!E848</f>
        <v>51.749999999999993</v>
      </c>
      <c r="N848" t="str" cm="1">
        <f t="array" ref="N848">_xlfn.IFS(I848="Rob","Robusta",I848="Exc","Excelsa",I848="Ara","Arabica",I848="Lib","Liberica",I848="","")</f>
        <v>Arabica</v>
      </c>
      <c r="O848" t="str" cm="1">
        <f t="array" ref="O848">_xlfn.IFS(J848="M","Medium",J848="L","Light",J848="D","Dark",J848="","")</f>
        <v>Medium</v>
      </c>
      <c r="P848" t="str">
        <f>_xlfn.XLOOKUP(Table1[[#This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_xlfn.XLOOKUP(orders!C849,customers!$A$1:$A$1001,customers!$G$1:$G$1001,,0)</f>
        <v>United States</v>
      </c>
      <c r="I849" t="str">
        <f>_xlfn.XLOOKUP(D849,products!$A$1:$A$49,products!$B$1:$B$49,,0)</f>
        <v>Ara</v>
      </c>
      <c r="J849" t="str">
        <f>_xlfn.XLOOKUP(D849,products!$A$1:$A$49,products!$C$1:$C$49,,0)</f>
        <v>D</v>
      </c>
      <c r="K849" s="4">
        <f>_xlfn.XLOOKUP(orders!D849,products!$A$1:$A$49,products!$D$1:$D$49,,0)</f>
        <v>0.2</v>
      </c>
      <c r="L849" s="5">
        <f>_xlfn.XLOOKUP(D849,products!$A$1:$A$49,products!$E$1:$E$49,,0)</f>
        <v>2.9849999999999999</v>
      </c>
      <c r="M849" s="5">
        <f>orders!L849*orders!E849</f>
        <v>8.9550000000000001</v>
      </c>
      <c r="N849" t="str" cm="1">
        <f t="array" ref="N849">_xlfn.IFS(I849="Rob","Robusta",I849="Exc","Excelsa",I849="Ara","Arabica",I849="Lib","Liberica",I849="","")</f>
        <v>Arabica</v>
      </c>
      <c r="O849" t="str" cm="1">
        <f t="array" ref="O849">_xlfn.IFS(J849="M","Medium",J849="L","Light",J849="D","Dark",J849="","")</f>
        <v>Dark</v>
      </c>
      <c r="P849" t="str">
        <f>_xlfn.XLOOKUP(Table1[[#This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_xlfn.XLOOKUP(orders!C850,customers!$A$1:$A$1001,customers!$G$1:$G$1001,,0)</f>
        <v>United States</v>
      </c>
      <c r="I850" t="str">
        <f>_xlfn.XLOOKUP(D850,products!$A$1:$A$49,products!$B$1:$B$49,,0)</f>
        <v>Exc</v>
      </c>
      <c r="J850" t="str">
        <f>_xlfn.XLOOKUP(D850,products!$A$1:$A$49,products!$C$1:$C$49,,0)</f>
        <v>L</v>
      </c>
      <c r="K850" s="4">
        <f>_xlfn.XLOOKUP(orders!D850,products!$A$1:$A$49,products!$D$1:$D$49,,0)</f>
        <v>0.5</v>
      </c>
      <c r="L850" s="5">
        <f>_xlfn.XLOOKUP(D850,products!$A$1:$A$49,products!$E$1:$E$49,,0)</f>
        <v>8.91</v>
      </c>
      <c r="M850" s="5">
        <f>orders!L850*orders!E850</f>
        <v>53.46</v>
      </c>
      <c r="N850" t="str" cm="1">
        <f t="array" ref="N850">_xlfn.IFS(I850="Rob","Robusta",I850="Exc","Excelsa",I850="Ara","Arabica",I850="Lib","Liberica",I850="","")</f>
        <v>Excelsa</v>
      </c>
      <c r="O850" t="str" cm="1">
        <f t="array" ref="O850">_xlfn.IFS(J850="M","Medium",J850="L","Light",J850="D","Dark",J850="","")</f>
        <v>Light</v>
      </c>
      <c r="P850" t="str">
        <f>_xlfn.XLOOKUP(Table1[[#This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_xlfn.XLOOKUP(orders!C851,customers!$A$1:$A$1001,customers!$G$1:$G$1001,,0)</f>
        <v>United States</v>
      </c>
      <c r="I851" t="str">
        <f>_xlfn.XLOOKUP(D851,products!$A$1:$A$49,products!$B$1:$B$49,,0)</f>
        <v>Ara</v>
      </c>
      <c r="J851" t="str">
        <f>_xlfn.XLOOKUP(D851,products!$A$1:$A$49,products!$C$1:$C$49,,0)</f>
        <v>L</v>
      </c>
      <c r="K851" s="4">
        <f>_xlfn.XLOOKUP(orders!D851,products!$A$1:$A$49,products!$D$1:$D$49,,0)</f>
        <v>0.2</v>
      </c>
      <c r="L851" s="5">
        <f>_xlfn.XLOOKUP(D851,products!$A$1:$A$49,products!$E$1:$E$49,,0)</f>
        <v>3.8849999999999998</v>
      </c>
      <c r="M851" s="5">
        <f>orders!L851*orders!E851</f>
        <v>23.31</v>
      </c>
      <c r="N851" t="str" cm="1">
        <f t="array" ref="N851">_xlfn.IFS(I851="Rob","Robusta",I851="Exc","Excelsa",I851="Ara","Arabica",I851="Lib","Liberica",I851="","")</f>
        <v>Arabica</v>
      </c>
      <c r="O851" t="str" cm="1">
        <f t="array" ref="O851">_xlfn.IFS(J851="M","Medium",J851="L","Light",J851="D","Dark",J851="","")</f>
        <v>Light</v>
      </c>
      <c r="P851" t="str">
        <f>_xlfn.XLOOKUP(Table1[[#This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_xlfn.XLOOKUP(orders!C852,customers!$A$1:$A$1001,customers!$G$1:$G$1001,,0)</f>
        <v>United States</v>
      </c>
      <c r="I852" t="str">
        <f>_xlfn.XLOOKUP(D852,products!$A$1:$A$49,products!$B$1:$B$49,,0)</f>
        <v>Ara</v>
      </c>
      <c r="J852" t="str">
        <f>_xlfn.XLOOKUP(D852,products!$A$1:$A$49,products!$C$1:$C$49,,0)</f>
        <v>M</v>
      </c>
      <c r="K852" s="4">
        <f>_xlfn.XLOOKUP(orders!D852,products!$A$1:$A$49,products!$D$1:$D$49,,0)</f>
        <v>0.2</v>
      </c>
      <c r="L852" s="5">
        <f>_xlfn.XLOOKUP(D852,products!$A$1:$A$49,products!$E$1:$E$49,,0)</f>
        <v>3.375</v>
      </c>
      <c r="M852" s="5">
        <f>orders!L852*orders!E852</f>
        <v>6.75</v>
      </c>
      <c r="N852" t="str" cm="1">
        <f t="array" ref="N852">_xlfn.IFS(I852="Rob","Robusta",I852="Exc","Excelsa",I852="Ara","Arabica",I852="Lib","Liberica",I852="","")</f>
        <v>Arabica</v>
      </c>
      <c r="O852" t="str" cm="1">
        <f t="array" ref="O852">_xlfn.IFS(J852="M","Medium",J852="L","Light",J852="D","Dark",J852="","")</f>
        <v>Medium</v>
      </c>
      <c r="P852" t="str">
        <f>_xlfn.XLOOKUP(Table1[[#This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_xlfn.XLOOKUP(orders!C853,customers!$A$1:$A$1001,customers!$G$1:$G$1001,,0)</f>
        <v>United States</v>
      </c>
      <c r="I853" t="str">
        <f>_xlfn.XLOOKUP(D853,products!$A$1:$A$49,products!$B$1:$B$49,,0)</f>
        <v>Lib</v>
      </c>
      <c r="J853" t="str">
        <f>_xlfn.XLOOKUP(D853,products!$A$1:$A$49,products!$C$1:$C$49,,0)</f>
        <v>D</v>
      </c>
      <c r="K853" s="4">
        <f>_xlfn.XLOOKUP(orders!D853,products!$A$1:$A$49,products!$D$1:$D$49,,0)</f>
        <v>0.5</v>
      </c>
      <c r="L853" s="5">
        <f>_xlfn.XLOOKUP(D853,products!$A$1:$A$49,products!$E$1:$E$49,,0)</f>
        <v>7.77</v>
      </c>
      <c r="M853" s="5">
        <f>orders!L853*orders!E853</f>
        <v>7.77</v>
      </c>
      <c r="N853" t="str" cm="1">
        <f t="array" ref="N853">_xlfn.IFS(I853="Rob","Robusta",I853="Exc","Excelsa",I853="Ara","Arabica",I853="Lib","Liberica",I853="","")</f>
        <v>Liberica</v>
      </c>
      <c r="O853" t="str" cm="1">
        <f t="array" ref="O853">_xlfn.IFS(J853="M","Medium",J853="L","Light",J853="D","Dark",J853="","")</f>
        <v>Dark</v>
      </c>
      <c r="P853" t="str">
        <f>_xlfn.XLOOKUP(Table1[[#This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_xlfn.XLOOKUP(orders!C854,customers!$A$1:$A$1001,customers!$G$1:$G$1001,,0)</f>
        <v>United States</v>
      </c>
      <c r="I854" t="str">
        <f>_xlfn.XLOOKUP(D854,products!$A$1:$A$49,products!$B$1:$B$49,,0)</f>
        <v>Lib</v>
      </c>
      <c r="J854" t="str">
        <f>_xlfn.XLOOKUP(D854,products!$A$1:$A$49,products!$C$1:$C$49,,0)</f>
        <v>D</v>
      </c>
      <c r="K854" s="4">
        <f>_xlfn.XLOOKUP(orders!D854,products!$A$1:$A$49,products!$D$1:$D$49,,0)</f>
        <v>2.5</v>
      </c>
      <c r="L854" s="5">
        <f>_xlfn.XLOOKUP(D854,products!$A$1:$A$49,products!$E$1:$E$49,,0)</f>
        <v>29.784999999999997</v>
      </c>
      <c r="M854" s="5">
        <f>orders!L854*orders!E854</f>
        <v>119.13999999999999</v>
      </c>
      <c r="N854" t="str" cm="1">
        <f t="array" ref="N854">_xlfn.IFS(I854="Rob","Robusta",I854="Exc","Excelsa",I854="Ara","Arabica",I854="Lib","Liberica",I854="","")</f>
        <v>Liberica</v>
      </c>
      <c r="O854" t="str" cm="1">
        <f t="array" ref="O854">_xlfn.IFS(J854="M","Medium",J854="L","Light",J854="D","Dark",J854="","")</f>
        <v>Dark</v>
      </c>
      <c r="P854" t="str">
        <f>_xlfn.XLOOKUP(Table1[[#This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_xlfn.XLOOKUP(orders!C855,customers!$A$1:$A$1001,customers!$G$1:$G$1001,,0)</f>
        <v>United States</v>
      </c>
      <c r="I855" t="str">
        <f>_xlfn.XLOOKUP(D855,products!$A$1:$A$49,products!$B$1:$B$49,,0)</f>
        <v>Ara</v>
      </c>
      <c r="J855" t="str">
        <f>_xlfn.XLOOKUP(D855,products!$A$1:$A$49,products!$C$1:$C$49,,0)</f>
        <v>D</v>
      </c>
      <c r="K855" s="4">
        <f>_xlfn.XLOOKUP(orders!D855,products!$A$1:$A$49,products!$D$1:$D$49,,0)</f>
        <v>1</v>
      </c>
      <c r="L855" s="5">
        <f>_xlfn.XLOOKUP(D855,products!$A$1:$A$49,products!$E$1:$E$49,,0)</f>
        <v>9.9499999999999993</v>
      </c>
      <c r="M855" s="5">
        <f>orders!L855*orders!E855</f>
        <v>19.899999999999999</v>
      </c>
      <c r="N855" t="str" cm="1">
        <f t="array" ref="N855">_xlfn.IFS(I855="Rob","Robusta",I855="Exc","Excelsa",I855="Ara","Arabica",I855="Lib","Liberica",I855="","")</f>
        <v>Arabica</v>
      </c>
      <c r="O855" t="str" cm="1">
        <f t="array" ref="O855">_xlfn.IFS(J855="M","Medium",J855="L","Light",J855="D","Dark",J855="","")</f>
        <v>Dark</v>
      </c>
      <c r="P855" t="str">
        <f>_xlfn.XLOOKUP(Table1[[#This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_xlfn.XLOOKUP(orders!C856,customers!$A$1:$A$1001,customers!$G$1:$G$1001,,0)</f>
        <v>United States</v>
      </c>
      <c r="I856" t="str">
        <f>_xlfn.XLOOKUP(D856,products!$A$1:$A$49,products!$B$1:$B$49,,0)</f>
        <v>Rob</v>
      </c>
      <c r="J856" t="str">
        <f>_xlfn.XLOOKUP(D856,products!$A$1:$A$49,products!$C$1:$C$49,,0)</f>
        <v>L</v>
      </c>
      <c r="K856" s="4">
        <f>_xlfn.XLOOKUP(orders!D856,products!$A$1:$A$49,products!$D$1:$D$49,,0)</f>
        <v>0.5</v>
      </c>
      <c r="L856" s="5">
        <f>_xlfn.XLOOKUP(D856,products!$A$1:$A$49,products!$E$1:$E$49,,0)</f>
        <v>7.169999999999999</v>
      </c>
      <c r="M856" s="5">
        <f>orders!L856*orders!E856</f>
        <v>35.849999999999994</v>
      </c>
      <c r="N856" t="str" cm="1">
        <f t="array" ref="N856">_xlfn.IFS(I856="Rob","Robusta",I856="Exc","Excelsa",I856="Ara","Arabica",I856="Lib","Liberica",I856="","")</f>
        <v>Robusta</v>
      </c>
      <c r="O856" t="str" cm="1">
        <f t="array" ref="O856">_xlfn.IFS(J856="M","Medium",J856="L","Light",J856="D","Dark",J856="","")</f>
        <v>Light</v>
      </c>
      <c r="P856" t="str">
        <f>_xlfn.XLOOKUP(Table1[[#This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_xlfn.XLOOKUP(orders!C857,customers!$A$1:$A$1001,customers!$G$1:$G$1001,,0)</f>
        <v>United States</v>
      </c>
      <c r="I857" t="str">
        <f>_xlfn.XLOOKUP(D857,products!$A$1:$A$49,products!$B$1:$B$49,,0)</f>
        <v>Lib</v>
      </c>
      <c r="J857" t="str">
        <f>_xlfn.XLOOKUP(D857,products!$A$1:$A$49,products!$C$1:$C$49,,0)</f>
        <v>D</v>
      </c>
      <c r="K857" s="4">
        <f>_xlfn.XLOOKUP(orders!D857,products!$A$1:$A$49,products!$D$1:$D$49,,0)</f>
        <v>2.5</v>
      </c>
      <c r="L857" s="5">
        <f>_xlfn.XLOOKUP(D857,products!$A$1:$A$49,products!$E$1:$E$49,,0)</f>
        <v>29.784999999999997</v>
      </c>
      <c r="M857" s="5">
        <f>orders!L857*orders!E857</f>
        <v>89.35499999999999</v>
      </c>
      <c r="N857" t="str" cm="1">
        <f t="array" ref="N857">_xlfn.IFS(I857="Rob","Robusta",I857="Exc","Excelsa",I857="Ara","Arabica",I857="Lib","Liberica",I857="","")</f>
        <v>Liberica</v>
      </c>
      <c r="O857" t="str" cm="1">
        <f t="array" ref="O857">_xlfn.IFS(J857="M","Medium",J857="L","Light",J857="D","Dark",J857="","")</f>
        <v>Dark</v>
      </c>
      <c r="P857" t="str">
        <f>_xlfn.XLOOKUP(Table1[[#This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_xlfn.XLOOKUP(orders!C858,customers!$A$1:$A$1001,customers!$G$1:$G$1001,,0)</f>
        <v>United States</v>
      </c>
      <c r="I858" t="str">
        <f>_xlfn.XLOOKUP(D858,products!$A$1:$A$49,products!$B$1:$B$49,,0)</f>
        <v>Lib</v>
      </c>
      <c r="J858" t="str">
        <f>_xlfn.XLOOKUP(D858,products!$A$1:$A$49,products!$C$1:$C$49,,0)</f>
        <v>M</v>
      </c>
      <c r="K858" s="4">
        <f>_xlfn.XLOOKUP(orders!D858,products!$A$1:$A$49,products!$D$1:$D$49,,0)</f>
        <v>0.2</v>
      </c>
      <c r="L858" s="5">
        <f>_xlfn.XLOOKUP(D858,products!$A$1:$A$49,products!$E$1:$E$49,,0)</f>
        <v>4.3650000000000002</v>
      </c>
      <c r="M858" s="5">
        <f>orders!L858*orders!E858</f>
        <v>8.73</v>
      </c>
      <c r="N858" t="str" cm="1">
        <f t="array" ref="N858">_xlfn.IFS(I858="Rob","Robusta",I858="Exc","Excelsa",I858="Ara","Arabica",I858="Lib","Liberica",I858="","")</f>
        <v>Liberica</v>
      </c>
      <c r="O858" t="str" cm="1">
        <f t="array" ref="O858">_xlfn.IFS(J858="M","Medium",J858="L","Light",J858="D","Dark",J858="","")</f>
        <v>Medium</v>
      </c>
      <c r="P858" t="str">
        <f>_xlfn.XLOOKUP(Table1[[#This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_xlfn.XLOOKUP(orders!C859,customers!$A$1:$A$1001,customers!$G$1:$G$1001,,0)</f>
        <v>United States</v>
      </c>
      <c r="I859" t="str">
        <f>_xlfn.XLOOKUP(D859,products!$A$1:$A$49,products!$B$1:$B$49,,0)</f>
        <v>Rob</v>
      </c>
      <c r="J859" t="str">
        <f>_xlfn.XLOOKUP(D859,products!$A$1:$A$49,products!$C$1:$C$49,,0)</f>
        <v>L</v>
      </c>
      <c r="K859" s="4">
        <f>_xlfn.XLOOKUP(orders!D859,products!$A$1:$A$49,products!$D$1:$D$49,,0)</f>
        <v>2.5</v>
      </c>
      <c r="L859" s="5">
        <f>_xlfn.XLOOKUP(D859,products!$A$1:$A$49,products!$E$1:$E$49,,0)</f>
        <v>27.484999999999996</v>
      </c>
      <c r="M859" s="5">
        <f>orders!L859*orders!E859</f>
        <v>137.42499999999998</v>
      </c>
      <c r="N859" t="str" cm="1">
        <f t="array" ref="N859">_xlfn.IFS(I859="Rob","Robusta",I859="Exc","Excelsa",I859="Ara","Arabica",I859="Lib","Liberica",I859="","")</f>
        <v>Robusta</v>
      </c>
      <c r="O859" t="str" cm="1">
        <f t="array" ref="O859">_xlfn.IFS(J859="M","Medium",J859="L","Light",J859="D","Dark",J859="","")</f>
        <v>Light</v>
      </c>
      <c r="P859" t="str">
        <f>_xlfn.XLOOKUP(Table1[[#This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_xlfn.XLOOKUP(orders!C860,customers!$A$1:$A$1001,customers!$G$1:$G$1001,,0)</f>
        <v>United States</v>
      </c>
      <c r="I860" t="str">
        <f>_xlfn.XLOOKUP(D860,products!$A$1:$A$49,products!$B$1:$B$49,,0)</f>
        <v>Lib</v>
      </c>
      <c r="J860" t="str">
        <f>_xlfn.XLOOKUP(D860,products!$A$1:$A$49,products!$C$1:$C$49,,0)</f>
        <v>M</v>
      </c>
      <c r="K860" s="4">
        <f>_xlfn.XLOOKUP(orders!D860,products!$A$1:$A$49,products!$D$1:$D$49,,0)</f>
        <v>0.5</v>
      </c>
      <c r="L860" s="5">
        <f>_xlfn.XLOOKUP(D860,products!$A$1:$A$49,products!$E$1:$E$49,,0)</f>
        <v>8.73</v>
      </c>
      <c r="M860" s="5">
        <f>orders!L860*orders!E860</f>
        <v>34.92</v>
      </c>
      <c r="N860" t="str" cm="1">
        <f t="array" ref="N860">_xlfn.IFS(I860="Rob","Robusta",I860="Exc","Excelsa",I860="Ara","Arabica",I860="Lib","Liberica",I860="","")</f>
        <v>Liberica</v>
      </c>
      <c r="O860" t="str" cm="1">
        <f t="array" ref="O860">_xlfn.IFS(J860="M","Medium",J860="L","Light",J860="D","Dark",J860="","")</f>
        <v>Medium</v>
      </c>
      <c r="P860" t="str">
        <f>_xlfn.XLOOKUP(Table1[[#This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_xlfn.XLOOKUP(orders!C861,customers!$A$1:$A$1001,customers!$G$1:$G$1001,,0)</f>
        <v>United States</v>
      </c>
      <c r="I861" t="str">
        <f>_xlfn.XLOOKUP(D861,products!$A$1:$A$49,products!$B$1:$B$49,,0)</f>
        <v>Ara</v>
      </c>
      <c r="J861" t="str">
        <f>_xlfn.XLOOKUP(D861,products!$A$1:$A$49,products!$C$1:$C$49,,0)</f>
        <v>L</v>
      </c>
      <c r="K861" s="4">
        <f>_xlfn.XLOOKUP(orders!D861,products!$A$1:$A$49,products!$D$1:$D$49,,0)</f>
        <v>2.5</v>
      </c>
      <c r="L861" s="5">
        <f>_xlfn.XLOOKUP(D861,products!$A$1:$A$49,products!$E$1:$E$49,,0)</f>
        <v>29.784999999999997</v>
      </c>
      <c r="M861" s="5">
        <f>orders!L861*orders!E861</f>
        <v>178.70999999999998</v>
      </c>
      <c r="N861" t="str" cm="1">
        <f t="array" ref="N861">_xlfn.IFS(I861="Rob","Robusta",I861="Exc","Excelsa",I861="Ara","Arabica",I861="Lib","Liberica",I861="","")</f>
        <v>Arabica</v>
      </c>
      <c r="O861" t="str" cm="1">
        <f t="array" ref="O861">_xlfn.IFS(J861="M","Medium",J861="L","Light",J861="D","Dark",J861="","")</f>
        <v>Light</v>
      </c>
      <c r="P861" t="str">
        <f>_xlfn.XLOOKUP(Table1[[#This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_xlfn.XLOOKUP(orders!C862,customers!$A$1:$A$1001,customers!$G$1:$G$1001,,0)</f>
        <v>United States</v>
      </c>
      <c r="I862" t="str">
        <f>_xlfn.XLOOKUP(D862,products!$A$1:$A$49,products!$B$1:$B$49,,0)</f>
        <v>Ara</v>
      </c>
      <c r="J862" t="str">
        <f>_xlfn.XLOOKUP(D862,products!$A$1:$A$49,products!$C$1:$C$49,,0)</f>
        <v>M</v>
      </c>
      <c r="K862" s="4">
        <f>_xlfn.XLOOKUP(orders!D862,products!$A$1:$A$49,products!$D$1:$D$49,,0)</f>
        <v>2.5</v>
      </c>
      <c r="L862" s="5">
        <f>_xlfn.XLOOKUP(D862,products!$A$1:$A$49,products!$E$1:$E$49,,0)</f>
        <v>25.874999999999996</v>
      </c>
      <c r="M862" s="5">
        <f>orders!L862*orders!E862</f>
        <v>25.874999999999996</v>
      </c>
      <c r="N862" t="str" cm="1">
        <f t="array" ref="N862">_xlfn.IFS(I862="Rob","Robusta",I862="Exc","Excelsa",I862="Ara","Arabica",I862="Lib","Liberica",I862="","")</f>
        <v>Arabica</v>
      </c>
      <c r="O862" t="str" cm="1">
        <f t="array" ref="O862">_xlfn.IFS(J862="M","Medium",J862="L","Light",J862="D","Dark",J862="","")</f>
        <v>Medium</v>
      </c>
      <c r="P862" t="str">
        <f>_xlfn.XLOOKUP(Table1[[#This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_xlfn.XLOOKUP(orders!C863,customers!$A$1:$A$1001,customers!$G$1:$G$1001,,0)</f>
        <v>United States</v>
      </c>
      <c r="I863" t="str">
        <f>_xlfn.XLOOKUP(D863,products!$A$1:$A$49,products!$B$1:$B$49,,0)</f>
        <v>Lib</v>
      </c>
      <c r="J863" t="str">
        <f>_xlfn.XLOOKUP(D863,products!$A$1:$A$49,products!$C$1:$C$49,,0)</f>
        <v>D</v>
      </c>
      <c r="K863" s="4">
        <f>_xlfn.XLOOKUP(orders!D863,products!$A$1:$A$49,products!$D$1:$D$49,,0)</f>
        <v>1</v>
      </c>
      <c r="L863" s="5">
        <f>_xlfn.XLOOKUP(D863,products!$A$1:$A$49,products!$E$1:$E$49,,0)</f>
        <v>12.95</v>
      </c>
      <c r="M863" s="5">
        <f>orders!L863*orders!E863</f>
        <v>77.699999999999989</v>
      </c>
      <c r="N863" t="str" cm="1">
        <f t="array" ref="N863">_xlfn.IFS(I863="Rob","Robusta",I863="Exc","Excelsa",I863="Ara","Arabica",I863="Lib","Liberica",I863="","")</f>
        <v>Liberica</v>
      </c>
      <c r="O863" t="str" cm="1">
        <f t="array" ref="O863">_xlfn.IFS(J863="M","Medium",J863="L","Light",J863="D","Dark",J863="","")</f>
        <v>Dark</v>
      </c>
      <c r="P863" t="str">
        <f>_xlfn.XLOOKUP(Table1[[#This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_xlfn.XLOOKUP(orders!C864,customers!$A$1:$A$1001,customers!$G$1:$G$1001,,0)</f>
        <v>United States</v>
      </c>
      <c r="I864" t="str">
        <f>_xlfn.XLOOKUP(D864,products!$A$1:$A$49,products!$B$1:$B$49,,0)</f>
        <v>Rob</v>
      </c>
      <c r="J864" t="str">
        <f>_xlfn.XLOOKUP(D864,products!$A$1:$A$49,products!$C$1:$C$49,,0)</f>
        <v>M</v>
      </c>
      <c r="K864" s="4">
        <f>_xlfn.XLOOKUP(orders!D864,products!$A$1:$A$49,products!$D$1:$D$49,,0)</f>
        <v>1</v>
      </c>
      <c r="L864" s="5">
        <f>_xlfn.XLOOKUP(D864,products!$A$1:$A$49,products!$E$1:$E$49,,0)</f>
        <v>9.9499999999999993</v>
      </c>
      <c r="M864" s="5">
        <f>orders!L864*orders!E864</f>
        <v>9.9499999999999993</v>
      </c>
      <c r="N864" t="str" cm="1">
        <f t="array" ref="N864">_xlfn.IFS(I864="Rob","Robusta",I864="Exc","Excelsa",I864="Ara","Arabica",I864="Lib","Liberica",I864="","")</f>
        <v>Robusta</v>
      </c>
      <c r="O864" t="str" cm="1">
        <f t="array" ref="O864">_xlfn.IFS(J864="M","Medium",J864="L","Light",J864="D","Dark",J864="","")</f>
        <v>Medium</v>
      </c>
      <c r="P864" t="str">
        <f>_xlfn.XLOOKUP(Table1[[#This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_xlfn.XLOOKUP(orders!C865,customers!$A$1:$A$1001,customers!$G$1:$G$1001,,0)</f>
        <v>United States</v>
      </c>
      <c r="I865" t="str">
        <f>_xlfn.XLOOKUP(D865,products!$A$1:$A$49,products!$B$1:$B$49,,0)</f>
        <v>Lib</v>
      </c>
      <c r="J865" t="str">
        <f>_xlfn.XLOOKUP(D865,products!$A$1:$A$49,products!$C$1:$C$49,,0)</f>
        <v>M</v>
      </c>
      <c r="K865" s="4">
        <f>_xlfn.XLOOKUP(orders!D865,products!$A$1:$A$49,products!$D$1:$D$49,,0)</f>
        <v>1</v>
      </c>
      <c r="L865" s="5">
        <f>_xlfn.XLOOKUP(D865,products!$A$1:$A$49,products!$E$1:$E$49,,0)</f>
        <v>14.55</v>
      </c>
      <c r="M865" s="5">
        <f>orders!L865*orders!E865</f>
        <v>29.1</v>
      </c>
      <c r="N865" t="str" cm="1">
        <f t="array" ref="N865">_xlfn.IFS(I865="Rob","Robusta",I865="Exc","Excelsa",I865="Ara","Arabica",I865="Lib","Liberica",I865="","")</f>
        <v>Liberica</v>
      </c>
      <c r="O865" t="str" cm="1">
        <f t="array" ref="O865">_xlfn.IFS(J865="M","Medium",J865="L","Light",J865="D","Dark",J865="","")</f>
        <v>Medium</v>
      </c>
      <c r="P865" t="str">
        <f>_xlfn.XLOOKUP(Table1[[#This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_xlfn.XLOOKUP(orders!C866,customers!$A$1:$A$1001,customers!$G$1:$G$1001,,0)</f>
        <v>Ireland</v>
      </c>
      <c r="I866" t="str">
        <f>_xlfn.XLOOKUP(D866,products!$A$1:$A$49,products!$B$1:$B$49,,0)</f>
        <v>Rob</v>
      </c>
      <c r="J866" t="str">
        <f>_xlfn.XLOOKUP(D866,products!$A$1:$A$49,products!$C$1:$C$49,,0)</f>
        <v>L</v>
      </c>
      <c r="K866" s="4">
        <f>_xlfn.XLOOKUP(orders!D866,products!$A$1:$A$49,products!$D$1:$D$49,,0)</f>
        <v>0.2</v>
      </c>
      <c r="L866" s="5">
        <f>_xlfn.XLOOKUP(D866,products!$A$1:$A$49,products!$E$1:$E$49,,0)</f>
        <v>3.5849999999999995</v>
      </c>
      <c r="M866" s="5">
        <f>orders!L866*orders!E866</f>
        <v>21.509999999999998</v>
      </c>
      <c r="N866" t="str" cm="1">
        <f t="array" ref="N866">_xlfn.IFS(I866="Rob","Robusta",I866="Exc","Excelsa",I866="Ara","Arabica",I866="Lib","Liberica",I866="","")</f>
        <v>Robusta</v>
      </c>
      <c r="O866" t="str" cm="1">
        <f t="array" ref="O866">_xlfn.IFS(J866="M","Medium",J866="L","Light",J866="D","Dark",J866="","")</f>
        <v>Light</v>
      </c>
      <c r="P866" t="str">
        <f>_xlfn.XLOOKUP(Table1[[#This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_xlfn.XLOOKUP(orders!C867,customers!$A$1:$A$1001,customers!$G$1:$G$1001,,0)</f>
        <v>United States</v>
      </c>
      <c r="I867" t="str">
        <f>_xlfn.XLOOKUP(D867,products!$A$1:$A$49,products!$B$1:$B$49,,0)</f>
        <v>Ara</v>
      </c>
      <c r="J867" t="str">
        <f>_xlfn.XLOOKUP(D867,products!$A$1:$A$49,products!$C$1:$C$49,,0)</f>
        <v>M</v>
      </c>
      <c r="K867" s="4">
        <f>_xlfn.XLOOKUP(orders!D867,products!$A$1:$A$49,products!$D$1:$D$49,,0)</f>
        <v>0.5</v>
      </c>
      <c r="L867" s="5">
        <f>_xlfn.XLOOKUP(D867,products!$A$1:$A$49,products!$E$1:$E$49,,0)</f>
        <v>6.75</v>
      </c>
      <c r="M867" s="5">
        <f>orders!L867*orders!E867</f>
        <v>6.75</v>
      </c>
      <c r="N867" t="str" cm="1">
        <f t="array" ref="N867">_xlfn.IFS(I867="Rob","Robusta",I867="Exc","Excelsa",I867="Ara","Arabica",I867="Lib","Liberica",I867="","")</f>
        <v>Arabica</v>
      </c>
      <c r="O867" t="str" cm="1">
        <f t="array" ref="O867">_xlfn.IFS(J867="M","Medium",J867="L","Light",J867="D","Dark",J867="","")</f>
        <v>Medium</v>
      </c>
      <c r="P867" t="str">
        <f>_xlfn.XLOOKUP(Table1[[#This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_xlfn.XLOOKUP(orders!C868,customers!$A$1:$A$1001,customers!$G$1:$G$1001,,0)</f>
        <v>Ireland</v>
      </c>
      <c r="I868" t="str">
        <f>_xlfn.XLOOKUP(D868,products!$A$1:$A$49,products!$B$1:$B$49,,0)</f>
        <v>Ara</v>
      </c>
      <c r="J868" t="str">
        <f>_xlfn.XLOOKUP(D868,products!$A$1:$A$49,products!$C$1:$C$49,,0)</f>
        <v>D</v>
      </c>
      <c r="K868" s="4">
        <f>_xlfn.XLOOKUP(orders!D868,products!$A$1:$A$49,products!$D$1:$D$49,,0)</f>
        <v>0.5</v>
      </c>
      <c r="L868" s="5">
        <f>_xlfn.XLOOKUP(D868,products!$A$1:$A$49,products!$E$1:$E$49,,0)</f>
        <v>5.97</v>
      </c>
      <c r="M868" s="5">
        <f>orders!L868*orders!E868</f>
        <v>17.91</v>
      </c>
      <c r="N868" t="str" cm="1">
        <f t="array" ref="N868">_xlfn.IFS(I868="Rob","Robusta",I868="Exc","Excelsa",I868="Ara","Arabica",I868="Lib","Liberica",I868="","")</f>
        <v>Arabica</v>
      </c>
      <c r="O868" t="str" cm="1">
        <f t="array" ref="O868">_xlfn.IFS(J868="M","Medium",J868="L","Light",J868="D","Dark",J868="","")</f>
        <v>Dark</v>
      </c>
      <c r="P868" t="str">
        <f>_xlfn.XLOOKUP(Table1[[#This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_xlfn.XLOOKUP(orders!C869,customers!$A$1:$A$1001,customers!$G$1:$G$1001,,0)</f>
        <v>Ireland</v>
      </c>
      <c r="I869" t="str">
        <f>_xlfn.XLOOKUP(D869,products!$A$1:$A$49,products!$B$1:$B$49,,0)</f>
        <v>Ara</v>
      </c>
      <c r="J869" t="str">
        <f>_xlfn.XLOOKUP(D869,products!$A$1:$A$49,products!$C$1:$C$49,,0)</f>
        <v>L</v>
      </c>
      <c r="K869" s="4">
        <f>_xlfn.XLOOKUP(orders!D869,products!$A$1:$A$49,products!$D$1:$D$49,,0)</f>
        <v>2.5</v>
      </c>
      <c r="L869" s="5">
        <f>_xlfn.XLOOKUP(D869,products!$A$1:$A$49,products!$E$1:$E$49,,0)</f>
        <v>29.784999999999997</v>
      </c>
      <c r="M869" s="5">
        <f>orders!L869*orders!E869</f>
        <v>29.784999999999997</v>
      </c>
      <c r="N869" t="str" cm="1">
        <f t="array" ref="N869">_xlfn.IFS(I869="Rob","Robusta",I869="Exc","Excelsa",I869="Ara","Arabica",I869="Lib","Liberica",I869="","")</f>
        <v>Arabica</v>
      </c>
      <c r="O869" t="str" cm="1">
        <f t="array" ref="O869">_xlfn.IFS(J869="M","Medium",J869="L","Light",J869="D","Dark",J869="","")</f>
        <v>Light</v>
      </c>
      <c r="P869" t="str">
        <f>_xlfn.XLOOKUP(Table1[[#This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_xlfn.XLOOKUP(orders!C870,customers!$A$1:$A$1001,customers!$G$1:$G$1001,,0)</f>
        <v>United States</v>
      </c>
      <c r="I870" t="str">
        <f>_xlfn.XLOOKUP(D870,products!$A$1:$A$49,products!$B$1:$B$49,,0)</f>
        <v>Exc</v>
      </c>
      <c r="J870" t="str">
        <f>_xlfn.XLOOKUP(D870,products!$A$1:$A$49,products!$C$1:$C$49,,0)</f>
        <v>M</v>
      </c>
      <c r="K870" s="4">
        <f>_xlfn.XLOOKUP(orders!D870,products!$A$1:$A$49,products!$D$1:$D$49,,0)</f>
        <v>0.5</v>
      </c>
      <c r="L870" s="5">
        <f>_xlfn.XLOOKUP(D870,products!$A$1:$A$49,products!$E$1:$E$49,,0)</f>
        <v>8.25</v>
      </c>
      <c r="M870" s="5">
        <f>orders!L870*orders!E870</f>
        <v>41.25</v>
      </c>
      <c r="N870" t="str" cm="1">
        <f t="array" ref="N870">_xlfn.IFS(I870="Rob","Robusta",I870="Exc","Excelsa",I870="Ara","Arabica",I870="Lib","Liberica",I870="","")</f>
        <v>Excelsa</v>
      </c>
      <c r="O870" t="str" cm="1">
        <f t="array" ref="O870">_xlfn.IFS(J870="M","Medium",J870="L","Light",J870="D","Dark",J870="","")</f>
        <v>Medium</v>
      </c>
      <c r="P870" t="str">
        <f>_xlfn.XLOOKUP(Table1[[#This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_xlfn.XLOOKUP(orders!C871,customers!$A$1:$A$1001,customers!$G$1:$G$1001,,0)</f>
        <v>United States</v>
      </c>
      <c r="I871" t="str">
        <f>_xlfn.XLOOKUP(D871,products!$A$1:$A$49,products!$B$1:$B$49,,0)</f>
        <v>Rob</v>
      </c>
      <c r="J871" t="str">
        <f>_xlfn.XLOOKUP(D871,products!$A$1:$A$49,products!$C$1:$C$49,,0)</f>
        <v>M</v>
      </c>
      <c r="K871" s="4">
        <f>_xlfn.XLOOKUP(orders!D871,products!$A$1:$A$49,products!$D$1:$D$49,,0)</f>
        <v>0.5</v>
      </c>
      <c r="L871" s="5">
        <f>_xlfn.XLOOKUP(D871,products!$A$1:$A$49,products!$E$1:$E$49,,0)</f>
        <v>5.97</v>
      </c>
      <c r="M871" s="5">
        <f>orders!L871*orders!E871</f>
        <v>17.91</v>
      </c>
      <c r="N871" t="str" cm="1">
        <f t="array" ref="N871">_xlfn.IFS(I871="Rob","Robusta",I871="Exc","Excelsa",I871="Ara","Arabica",I871="Lib","Liberica",I871="","")</f>
        <v>Robusta</v>
      </c>
      <c r="O871" t="str" cm="1">
        <f t="array" ref="O871">_xlfn.IFS(J871="M","Medium",J871="L","Light",J871="D","Dark",J871="","")</f>
        <v>Medium</v>
      </c>
      <c r="P871" t="str">
        <f>_xlfn.XLOOKUP(Table1[[#This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_xlfn.XLOOKUP(orders!C872,customers!$A$1:$A$1001,customers!$G$1:$G$1001,,0)</f>
        <v>Ireland</v>
      </c>
      <c r="I872" t="str">
        <f>_xlfn.XLOOKUP(D872,products!$A$1:$A$49,products!$B$1:$B$49,,0)</f>
        <v>Exc</v>
      </c>
      <c r="J872" t="str">
        <f>_xlfn.XLOOKUP(D872,products!$A$1:$A$49,products!$C$1:$C$49,,0)</f>
        <v>D</v>
      </c>
      <c r="K872" s="4">
        <f>_xlfn.XLOOKUP(orders!D872,products!$A$1:$A$49,products!$D$1:$D$49,,0)</f>
        <v>0.5</v>
      </c>
      <c r="L872" s="5">
        <f>_xlfn.XLOOKUP(D872,products!$A$1:$A$49,products!$E$1:$E$49,,0)</f>
        <v>7.29</v>
      </c>
      <c r="M872" s="5">
        <f>orders!L872*orders!E872</f>
        <v>7.29</v>
      </c>
      <c r="N872" t="str" cm="1">
        <f t="array" ref="N872">_xlfn.IFS(I872="Rob","Robusta",I872="Exc","Excelsa",I872="Ara","Arabica",I872="Lib","Liberica",I872="","")</f>
        <v>Excelsa</v>
      </c>
      <c r="O872" t="str" cm="1">
        <f t="array" ref="O872">_xlfn.IFS(J872="M","Medium",J872="L","Light",J872="D","Dark",J872="","")</f>
        <v>Dark</v>
      </c>
      <c r="P872" t="str">
        <f>_xlfn.XLOOKUP(Table1[[#This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_xlfn.XLOOKUP(orders!C873,customers!$A$1:$A$1001,customers!$G$1:$G$1001,,0)</f>
        <v>United Kingdom</v>
      </c>
      <c r="I873" t="str">
        <f>_xlfn.XLOOKUP(D873,products!$A$1:$A$49,products!$B$1:$B$49,,0)</f>
        <v>Exc</v>
      </c>
      <c r="J873" t="str">
        <f>_xlfn.XLOOKUP(D873,products!$A$1:$A$49,products!$C$1:$C$49,,0)</f>
        <v>L</v>
      </c>
      <c r="K873" s="4">
        <f>_xlfn.XLOOKUP(orders!D873,products!$A$1:$A$49,products!$D$1:$D$49,,0)</f>
        <v>1</v>
      </c>
      <c r="L873" s="5">
        <f>_xlfn.XLOOKUP(D873,products!$A$1:$A$49,products!$E$1:$E$49,,0)</f>
        <v>14.85</v>
      </c>
      <c r="M873" s="5">
        <f>orders!L873*orders!E873</f>
        <v>29.7</v>
      </c>
      <c r="N873" t="str" cm="1">
        <f t="array" ref="N873">_xlfn.IFS(I873="Rob","Robusta",I873="Exc","Excelsa",I873="Ara","Arabica",I873="Lib","Liberica",I873="","")</f>
        <v>Excelsa</v>
      </c>
      <c r="O873" t="str" cm="1">
        <f t="array" ref="O873">_xlfn.IFS(J873="M","Medium",J873="L","Light",J873="D","Dark",J873="","")</f>
        <v>Light</v>
      </c>
      <c r="P873" t="str">
        <f>_xlfn.XLOOKUP(Table1[[#This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_xlfn.XLOOKUP(orders!C874,customers!$A$1:$A$1001,customers!$G$1:$G$1001,,0)</f>
        <v>United States</v>
      </c>
      <c r="I874" t="str">
        <f>_xlfn.XLOOKUP(D874,products!$A$1:$A$49,products!$B$1:$B$49,,0)</f>
        <v>Ara</v>
      </c>
      <c r="J874" t="str">
        <f>_xlfn.XLOOKUP(D874,products!$A$1:$A$49,products!$C$1:$C$49,,0)</f>
        <v>M</v>
      </c>
      <c r="K874" s="4">
        <f>_xlfn.XLOOKUP(orders!D874,products!$A$1:$A$49,products!$D$1:$D$49,,0)</f>
        <v>1</v>
      </c>
      <c r="L874" s="5">
        <f>_xlfn.XLOOKUP(D874,products!$A$1:$A$49,products!$E$1:$E$49,,0)</f>
        <v>11.25</v>
      </c>
      <c r="M874" s="5">
        <f>orders!L874*orders!E874</f>
        <v>22.5</v>
      </c>
      <c r="N874" t="str" cm="1">
        <f t="array" ref="N874">_xlfn.IFS(I874="Rob","Robusta",I874="Exc","Excelsa",I874="Ara","Arabica",I874="Lib","Liberica",I874="","")</f>
        <v>Arabica</v>
      </c>
      <c r="O874" t="str" cm="1">
        <f t="array" ref="O874">_xlfn.IFS(J874="M","Medium",J874="L","Light",J874="D","Dark",J874="","")</f>
        <v>Medium</v>
      </c>
      <c r="P874" t="str">
        <f>_xlfn.XLOOKUP(Table1[[#This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_xlfn.XLOOKUP(orders!C875,customers!$A$1:$A$1001,customers!$G$1:$G$1001,,0)</f>
        <v>United States</v>
      </c>
      <c r="I875" t="str">
        <f>_xlfn.XLOOKUP(D875,products!$A$1:$A$49,products!$B$1:$B$49,,0)</f>
        <v>Rob</v>
      </c>
      <c r="J875" t="str">
        <f>_xlfn.XLOOKUP(D875,products!$A$1:$A$49,products!$C$1:$C$49,,0)</f>
        <v>M</v>
      </c>
      <c r="K875" s="4">
        <f>_xlfn.XLOOKUP(orders!D875,products!$A$1:$A$49,products!$D$1:$D$49,,0)</f>
        <v>0.2</v>
      </c>
      <c r="L875" s="5">
        <f>_xlfn.XLOOKUP(D875,products!$A$1:$A$49,products!$E$1:$E$49,,0)</f>
        <v>2.9849999999999999</v>
      </c>
      <c r="M875" s="5">
        <f>orders!L875*orders!E875</f>
        <v>11.94</v>
      </c>
      <c r="N875" t="str" cm="1">
        <f t="array" ref="N875">_xlfn.IFS(I875="Rob","Robusta",I875="Exc","Excelsa",I875="Ara","Arabica",I875="Lib","Liberica",I875="","")</f>
        <v>Robusta</v>
      </c>
      <c r="O875" t="str" cm="1">
        <f t="array" ref="O875">_xlfn.IFS(J875="M","Medium",J875="L","Light",J875="D","Dark",J875="","")</f>
        <v>Medium</v>
      </c>
      <c r="P875" t="str">
        <f>_xlfn.XLOOKUP(Table1[[#This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_xlfn.XLOOKUP(orders!C876,customers!$A$1:$A$1001,customers!$G$1:$G$1001,,0)</f>
        <v>United States</v>
      </c>
      <c r="I876" t="str">
        <f>_xlfn.XLOOKUP(D876,products!$A$1:$A$49,products!$B$1:$B$49,,0)</f>
        <v>Ara</v>
      </c>
      <c r="J876" t="str">
        <f>_xlfn.XLOOKUP(D876,products!$A$1:$A$49,products!$C$1:$C$49,,0)</f>
        <v>L</v>
      </c>
      <c r="K876" s="4">
        <f>_xlfn.XLOOKUP(orders!D876,products!$A$1:$A$49,products!$D$1:$D$49,,0)</f>
        <v>1</v>
      </c>
      <c r="L876" s="5">
        <f>_xlfn.XLOOKUP(D876,products!$A$1:$A$49,products!$E$1:$E$49,,0)</f>
        <v>12.95</v>
      </c>
      <c r="M876" s="5">
        <f>orders!L876*orders!E876</f>
        <v>25.9</v>
      </c>
      <c r="N876" t="str" cm="1">
        <f t="array" ref="N876">_xlfn.IFS(I876="Rob","Robusta",I876="Exc","Excelsa",I876="Ara","Arabica",I876="Lib","Liberica",I876="","")</f>
        <v>Arabica</v>
      </c>
      <c r="O876" t="str" cm="1">
        <f t="array" ref="O876">_xlfn.IFS(J876="M","Medium",J876="L","Light",J876="D","Dark",J876="","")</f>
        <v>Light</v>
      </c>
      <c r="P876" t="str">
        <f>_xlfn.XLOOKUP(Table1[[#This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_xlfn.XLOOKUP(orders!C877,customers!$A$1:$A$1001,customers!$G$1:$G$1001,,0)</f>
        <v>Ireland</v>
      </c>
      <c r="I877" t="str">
        <f>_xlfn.XLOOKUP(D877,products!$A$1:$A$49,products!$B$1:$B$49,,0)</f>
        <v>Lib</v>
      </c>
      <c r="J877" t="str">
        <f>_xlfn.XLOOKUP(D877,products!$A$1:$A$49,products!$C$1:$C$49,,0)</f>
        <v>M</v>
      </c>
      <c r="K877" s="4">
        <f>_xlfn.XLOOKUP(orders!D877,products!$A$1:$A$49,products!$D$1:$D$49,,0)</f>
        <v>0.5</v>
      </c>
      <c r="L877" s="5">
        <f>_xlfn.XLOOKUP(D877,products!$A$1:$A$49,products!$E$1:$E$49,,0)</f>
        <v>8.73</v>
      </c>
      <c r="M877" s="5">
        <f>orders!L877*orders!E877</f>
        <v>43.650000000000006</v>
      </c>
      <c r="N877" t="str" cm="1">
        <f t="array" ref="N877">_xlfn.IFS(I877="Rob","Robusta",I877="Exc","Excelsa",I877="Ara","Arabica",I877="Lib","Liberica",I877="","")</f>
        <v>Liberica</v>
      </c>
      <c r="O877" t="str" cm="1">
        <f t="array" ref="O877">_xlfn.IFS(J877="M","Medium",J877="L","Light",J877="D","Dark",J877="","")</f>
        <v>Medium</v>
      </c>
      <c r="P877" t="str">
        <f>_xlfn.XLOOKUP(Table1[[#This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_xlfn.XLOOKUP(orders!C878,customers!$A$1:$A$1001,customers!$G$1:$G$1001,,0)</f>
        <v>Ireland</v>
      </c>
      <c r="I878" t="str">
        <f>_xlfn.XLOOKUP(D878,products!$A$1:$A$49,products!$B$1:$B$49,,0)</f>
        <v>Ara</v>
      </c>
      <c r="J878" t="str">
        <f>_xlfn.XLOOKUP(D878,products!$A$1:$A$49,products!$C$1:$C$49,,0)</f>
        <v>L</v>
      </c>
      <c r="K878" s="4">
        <f>_xlfn.XLOOKUP(orders!D878,products!$A$1:$A$49,products!$D$1:$D$49,,0)</f>
        <v>0.5</v>
      </c>
      <c r="L878" s="5">
        <f>_xlfn.XLOOKUP(D878,products!$A$1:$A$49,products!$E$1:$E$49,,0)</f>
        <v>7.77</v>
      </c>
      <c r="M878" s="5">
        <f>orders!L878*orders!E878</f>
        <v>46.62</v>
      </c>
      <c r="N878" t="str" cm="1">
        <f t="array" ref="N878">_xlfn.IFS(I878="Rob","Robusta",I878="Exc","Excelsa",I878="Ara","Arabica",I878="Lib","Liberica",I878="","")</f>
        <v>Arabica</v>
      </c>
      <c r="O878" t="str" cm="1">
        <f t="array" ref="O878">_xlfn.IFS(J878="M","Medium",J878="L","Light",J878="D","Dark",J878="","")</f>
        <v>Light</v>
      </c>
      <c r="P878" t="str">
        <f>_xlfn.XLOOKUP(Table1[[#This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_xlfn.XLOOKUP(orders!C879,customers!$A$1:$A$1001,customers!$G$1:$G$1001,,0)</f>
        <v>United States</v>
      </c>
      <c r="I879" t="str">
        <f>_xlfn.XLOOKUP(D879,products!$A$1:$A$49,products!$B$1:$B$49,,0)</f>
        <v>Lib</v>
      </c>
      <c r="J879" t="str">
        <f>_xlfn.XLOOKUP(D879,products!$A$1:$A$49,products!$C$1:$C$49,,0)</f>
        <v>L</v>
      </c>
      <c r="K879" s="4">
        <f>_xlfn.XLOOKUP(orders!D879,products!$A$1:$A$49,products!$D$1:$D$49,,0)</f>
        <v>0.5</v>
      </c>
      <c r="L879" s="5">
        <f>_xlfn.XLOOKUP(D879,products!$A$1:$A$49,products!$E$1:$E$49,,0)</f>
        <v>9.51</v>
      </c>
      <c r="M879" s="5">
        <f>orders!L879*orders!E879</f>
        <v>28.53</v>
      </c>
      <c r="N879" t="str" cm="1">
        <f t="array" ref="N879">_xlfn.IFS(I879="Rob","Robusta",I879="Exc","Excelsa",I879="Ara","Arabica",I879="Lib","Liberica",I879="","")</f>
        <v>Liberica</v>
      </c>
      <c r="O879" t="str" cm="1">
        <f t="array" ref="O879">_xlfn.IFS(J879="M","Medium",J879="L","Light",J879="D","Dark",J879="","")</f>
        <v>Light</v>
      </c>
      <c r="P879" t="str">
        <f>_xlfn.XLOOKUP(Table1[[#This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_xlfn.XLOOKUP(orders!C880,customers!$A$1:$A$1001,customers!$G$1:$G$1001,,0)</f>
        <v>United States</v>
      </c>
      <c r="I880" t="str">
        <f>_xlfn.XLOOKUP(D880,products!$A$1:$A$49,products!$B$1:$B$49,,0)</f>
        <v>Rob</v>
      </c>
      <c r="J880" t="str">
        <f>_xlfn.XLOOKUP(D880,products!$A$1:$A$49,products!$C$1:$C$49,,0)</f>
        <v>L</v>
      </c>
      <c r="K880" s="4">
        <f>_xlfn.XLOOKUP(orders!D880,products!$A$1:$A$49,products!$D$1:$D$49,,0)</f>
        <v>2.5</v>
      </c>
      <c r="L880" s="5">
        <f>_xlfn.XLOOKUP(D880,products!$A$1:$A$49,products!$E$1:$E$49,,0)</f>
        <v>27.484999999999996</v>
      </c>
      <c r="M880" s="5">
        <f>orders!L880*orders!E880</f>
        <v>27.484999999999996</v>
      </c>
      <c r="N880" t="str" cm="1">
        <f t="array" ref="N880">_xlfn.IFS(I880="Rob","Robusta",I880="Exc","Excelsa",I880="Ara","Arabica",I880="Lib","Liberica",I880="","")</f>
        <v>Robusta</v>
      </c>
      <c r="O880" t="str" cm="1">
        <f t="array" ref="O880">_xlfn.IFS(J880="M","Medium",J880="L","Light",J880="D","Dark",J880="","")</f>
        <v>Light</v>
      </c>
      <c r="P880" t="str">
        <f>_xlfn.XLOOKUP(Table1[[#This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_xlfn.XLOOKUP(orders!C881,customers!$A$1:$A$1001,customers!$G$1:$G$1001,,0)</f>
        <v>United States</v>
      </c>
      <c r="I881" t="str">
        <f>_xlfn.XLOOKUP(D881,products!$A$1:$A$49,products!$B$1:$B$49,,0)</f>
        <v>Exc</v>
      </c>
      <c r="J881" t="str">
        <f>_xlfn.XLOOKUP(D881,products!$A$1:$A$49,products!$C$1:$C$49,,0)</f>
        <v>D</v>
      </c>
      <c r="K881" s="4">
        <f>_xlfn.XLOOKUP(orders!D881,products!$A$1:$A$49,products!$D$1:$D$49,,0)</f>
        <v>0.2</v>
      </c>
      <c r="L881" s="5">
        <f>_xlfn.XLOOKUP(D881,products!$A$1:$A$49,products!$E$1:$E$49,,0)</f>
        <v>3.645</v>
      </c>
      <c r="M881" s="5">
        <f>orders!L881*orders!E881</f>
        <v>10.935</v>
      </c>
      <c r="N881" t="str" cm="1">
        <f t="array" ref="N881">_xlfn.IFS(I881="Rob","Robusta",I881="Exc","Excelsa",I881="Ara","Arabica",I881="Lib","Liberica",I881="","")</f>
        <v>Excelsa</v>
      </c>
      <c r="O881" t="str" cm="1">
        <f t="array" ref="O881">_xlfn.IFS(J881="M","Medium",J881="L","Light",J881="D","Dark",J881="","")</f>
        <v>Dark</v>
      </c>
      <c r="P881" t="str">
        <f>_xlfn.XLOOKUP(Table1[[#This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_xlfn.XLOOKUP(orders!C882,customers!$A$1:$A$1001,customers!$G$1:$G$1001,,0)</f>
        <v>United States</v>
      </c>
      <c r="I882" t="str">
        <f>_xlfn.XLOOKUP(D882,products!$A$1:$A$49,products!$B$1:$B$49,,0)</f>
        <v>Rob</v>
      </c>
      <c r="J882" t="str">
        <f>_xlfn.XLOOKUP(D882,products!$A$1:$A$49,products!$C$1:$C$49,,0)</f>
        <v>L</v>
      </c>
      <c r="K882" s="4">
        <f>_xlfn.XLOOKUP(orders!D882,products!$A$1:$A$49,products!$D$1:$D$49,,0)</f>
        <v>0.2</v>
      </c>
      <c r="L882" s="5">
        <f>_xlfn.XLOOKUP(D882,products!$A$1:$A$49,products!$E$1:$E$49,,0)</f>
        <v>3.5849999999999995</v>
      </c>
      <c r="M882" s="5">
        <f>orders!L882*orders!E882</f>
        <v>7.169999999999999</v>
      </c>
      <c r="N882" t="str" cm="1">
        <f t="array" ref="N882">_xlfn.IFS(I882="Rob","Robusta",I882="Exc","Excelsa",I882="Ara","Arabica",I882="Lib","Liberica",I882="","")</f>
        <v>Robusta</v>
      </c>
      <c r="O882" t="str" cm="1">
        <f t="array" ref="O882">_xlfn.IFS(J882="M","Medium",J882="L","Light",J882="D","Dark",J882="","")</f>
        <v>Light</v>
      </c>
      <c r="P882" t="str">
        <f>_xlfn.XLOOKUP(Table1[[#This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_xlfn.XLOOKUP(orders!C883,customers!$A$1:$A$1001,customers!$G$1:$G$1001,,0)</f>
        <v>United States</v>
      </c>
      <c r="I883" t="str">
        <f>_xlfn.XLOOKUP(D883,products!$A$1:$A$49,products!$B$1:$B$49,,0)</f>
        <v>Ara</v>
      </c>
      <c r="J883" t="str">
        <f>_xlfn.XLOOKUP(D883,products!$A$1:$A$49,products!$C$1:$C$49,,0)</f>
        <v>L</v>
      </c>
      <c r="K883" s="4">
        <f>_xlfn.XLOOKUP(orders!D883,products!$A$1:$A$49,products!$D$1:$D$49,,0)</f>
        <v>0.2</v>
      </c>
      <c r="L883" s="5">
        <f>_xlfn.XLOOKUP(D883,products!$A$1:$A$49,products!$E$1:$E$49,,0)</f>
        <v>3.8849999999999998</v>
      </c>
      <c r="M883" s="5">
        <f>orders!L883*orders!E883</f>
        <v>23.31</v>
      </c>
      <c r="N883" t="str" cm="1">
        <f t="array" ref="N883">_xlfn.IFS(I883="Rob","Robusta",I883="Exc","Excelsa",I883="Ara","Arabica",I883="Lib","Liberica",I883="","")</f>
        <v>Arabica</v>
      </c>
      <c r="O883" t="str" cm="1">
        <f t="array" ref="O883">_xlfn.IFS(J883="M","Medium",J883="L","Light",J883="D","Dark",J883="","")</f>
        <v>Light</v>
      </c>
      <c r="P883" t="str">
        <f>_xlfn.XLOOKUP(Table1[[#This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_xlfn.XLOOKUP(orders!C884,customers!$A$1:$A$1001,customers!$G$1:$G$1001,,0)</f>
        <v>United States</v>
      </c>
      <c r="I884" t="str">
        <f>_xlfn.XLOOKUP(D884,products!$A$1:$A$49,products!$B$1:$B$49,,0)</f>
        <v>Ara</v>
      </c>
      <c r="J884" t="str">
        <f>_xlfn.XLOOKUP(D884,products!$A$1:$A$49,products!$C$1:$C$49,,0)</f>
        <v>D</v>
      </c>
      <c r="K884" s="4">
        <f>_xlfn.XLOOKUP(orders!D884,products!$A$1:$A$49,products!$D$1:$D$49,,0)</f>
        <v>2.5</v>
      </c>
      <c r="L884" s="5">
        <f>_xlfn.XLOOKUP(D884,products!$A$1:$A$49,products!$E$1:$E$49,,0)</f>
        <v>22.884999999999998</v>
      </c>
      <c r="M884" s="5">
        <f>orders!L884*orders!E884</f>
        <v>114.42499999999998</v>
      </c>
      <c r="N884" t="str" cm="1">
        <f t="array" ref="N884">_xlfn.IFS(I884="Rob","Robusta",I884="Exc","Excelsa",I884="Ara","Arabica",I884="Lib","Liberica",I884="","")</f>
        <v>Arabica</v>
      </c>
      <c r="O884" t="str" cm="1">
        <f t="array" ref="O884">_xlfn.IFS(J884="M","Medium",J884="L","Light",J884="D","Dark",J884="","")</f>
        <v>Dark</v>
      </c>
      <c r="P884" t="str">
        <f>_xlfn.XLOOKUP(Table1[[#This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_xlfn.XLOOKUP(orders!C885,customers!$A$1:$A$1001,customers!$G$1:$G$1001,,0)</f>
        <v>United States</v>
      </c>
      <c r="I885" t="str">
        <f>_xlfn.XLOOKUP(D885,products!$A$1:$A$49,products!$B$1:$B$49,,0)</f>
        <v>Ara</v>
      </c>
      <c r="J885" t="str">
        <f>_xlfn.XLOOKUP(D885,products!$A$1:$A$49,products!$C$1:$C$49,,0)</f>
        <v>M</v>
      </c>
      <c r="K885" s="4">
        <f>_xlfn.XLOOKUP(orders!D885,products!$A$1:$A$49,products!$D$1:$D$49,,0)</f>
        <v>2.5</v>
      </c>
      <c r="L885" s="5">
        <f>_xlfn.XLOOKUP(D885,products!$A$1:$A$49,products!$E$1:$E$49,,0)</f>
        <v>25.874999999999996</v>
      </c>
      <c r="M885" s="5">
        <f>orders!L885*orders!E885</f>
        <v>77.624999999999986</v>
      </c>
      <c r="N885" t="str" cm="1">
        <f t="array" ref="N885">_xlfn.IFS(I885="Rob","Robusta",I885="Exc","Excelsa",I885="Ara","Arabica",I885="Lib","Liberica",I885="","")</f>
        <v>Arabica</v>
      </c>
      <c r="O885" t="str" cm="1">
        <f t="array" ref="O885">_xlfn.IFS(J885="M","Medium",J885="L","Light",J885="D","Dark",J885="","")</f>
        <v>Medium</v>
      </c>
      <c r="P885" t="str">
        <f>_xlfn.XLOOKUP(Table1[[#This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_xlfn.XLOOKUP(orders!C886,customers!$A$1:$A$1001,customers!$G$1:$G$1001,,0)</f>
        <v>United States</v>
      </c>
      <c r="I886" t="str">
        <f>_xlfn.XLOOKUP(D886,products!$A$1:$A$49,products!$B$1:$B$49,,0)</f>
        <v>Rob</v>
      </c>
      <c r="J886" t="str">
        <f>_xlfn.XLOOKUP(D886,products!$A$1:$A$49,products!$C$1:$C$49,,0)</f>
        <v>D</v>
      </c>
      <c r="K886" s="4">
        <f>_xlfn.XLOOKUP(orders!D886,products!$A$1:$A$49,products!$D$1:$D$49,,0)</f>
        <v>0.5</v>
      </c>
      <c r="L886" s="5">
        <f>_xlfn.XLOOKUP(D886,products!$A$1:$A$49,products!$E$1:$E$49,,0)</f>
        <v>5.3699999999999992</v>
      </c>
      <c r="M886" s="5">
        <f>orders!L886*orders!E886</f>
        <v>5.3699999999999992</v>
      </c>
      <c r="N886" t="str" cm="1">
        <f t="array" ref="N886">_xlfn.IFS(I886="Rob","Robusta",I886="Exc","Excelsa",I886="Ara","Arabica",I886="Lib","Liberica",I886="","")</f>
        <v>Robusta</v>
      </c>
      <c r="O886" t="str" cm="1">
        <f t="array" ref="O886">_xlfn.IFS(J886="M","Medium",J886="L","Light",J886="D","Dark",J886="","")</f>
        <v>Dark</v>
      </c>
      <c r="P886" t="str">
        <f>_xlfn.XLOOKUP(Table1[[#This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_xlfn.XLOOKUP(orders!C887,customers!$A$1:$A$1001,customers!$G$1:$G$1001,,0)</f>
        <v>Ireland</v>
      </c>
      <c r="I887" t="str">
        <f>_xlfn.XLOOKUP(D887,products!$A$1:$A$49,products!$B$1:$B$49,,0)</f>
        <v>Rob</v>
      </c>
      <c r="J887" t="str">
        <f>_xlfn.XLOOKUP(D887,products!$A$1:$A$49,products!$C$1:$C$49,,0)</f>
        <v>D</v>
      </c>
      <c r="K887" s="4">
        <f>_xlfn.XLOOKUP(orders!D887,products!$A$1:$A$49,products!$D$1:$D$49,,0)</f>
        <v>2.5</v>
      </c>
      <c r="L887" s="5">
        <f>_xlfn.XLOOKUP(D887,products!$A$1:$A$49,products!$E$1:$E$49,,0)</f>
        <v>20.584999999999997</v>
      </c>
      <c r="M887" s="5">
        <f>orders!L887*orders!E887</f>
        <v>123.50999999999999</v>
      </c>
      <c r="N887" t="str" cm="1">
        <f t="array" ref="N887">_xlfn.IFS(I887="Rob","Robusta",I887="Exc","Excelsa",I887="Ara","Arabica",I887="Lib","Liberica",I887="","")</f>
        <v>Robusta</v>
      </c>
      <c r="O887" t="str" cm="1">
        <f t="array" ref="O887">_xlfn.IFS(J887="M","Medium",J887="L","Light",J887="D","Dark",J887="","")</f>
        <v>Dark</v>
      </c>
      <c r="P887" t="str">
        <f>_xlfn.XLOOKUP(Table1[[#This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_xlfn.XLOOKUP(orders!C888,customers!$A$1:$A$1001,customers!$G$1:$G$1001,,0)</f>
        <v>United States</v>
      </c>
      <c r="I888" t="str">
        <f>_xlfn.XLOOKUP(D888,products!$A$1:$A$49,products!$B$1:$B$49,,0)</f>
        <v>Lib</v>
      </c>
      <c r="J888" t="str">
        <f>_xlfn.XLOOKUP(D888,products!$A$1:$A$49,products!$C$1:$C$49,,0)</f>
        <v>M</v>
      </c>
      <c r="K888" s="4">
        <f>_xlfn.XLOOKUP(orders!D888,products!$A$1:$A$49,products!$D$1:$D$49,,0)</f>
        <v>0.5</v>
      </c>
      <c r="L888" s="5">
        <f>_xlfn.XLOOKUP(D888,products!$A$1:$A$49,products!$E$1:$E$49,,0)</f>
        <v>8.73</v>
      </c>
      <c r="M888" s="5">
        <f>orders!L888*orders!E888</f>
        <v>17.46</v>
      </c>
      <c r="N888" t="str" cm="1">
        <f t="array" ref="N888">_xlfn.IFS(I888="Rob","Robusta",I888="Exc","Excelsa",I888="Ara","Arabica",I888="Lib","Liberica",I888="","")</f>
        <v>Liberica</v>
      </c>
      <c r="O888" t="str" cm="1">
        <f t="array" ref="O888">_xlfn.IFS(J888="M","Medium",J888="L","Light",J888="D","Dark",J888="","")</f>
        <v>Medium</v>
      </c>
      <c r="P888" t="str">
        <f>_xlfn.XLOOKUP(Table1[[#This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_xlfn.XLOOKUP(orders!C889,customers!$A$1:$A$1001,customers!$G$1:$G$1001,,0)</f>
        <v>United States</v>
      </c>
      <c r="I889" t="str">
        <f>_xlfn.XLOOKUP(D889,products!$A$1:$A$49,products!$B$1:$B$49,,0)</f>
        <v>Exc</v>
      </c>
      <c r="J889" t="str">
        <f>_xlfn.XLOOKUP(D889,products!$A$1:$A$49,products!$C$1:$C$49,,0)</f>
        <v>L</v>
      </c>
      <c r="K889" s="4">
        <f>_xlfn.XLOOKUP(orders!D889,products!$A$1:$A$49,products!$D$1:$D$49,,0)</f>
        <v>0.2</v>
      </c>
      <c r="L889" s="5">
        <f>_xlfn.XLOOKUP(D889,products!$A$1:$A$49,products!$E$1:$E$49,,0)</f>
        <v>4.4550000000000001</v>
      </c>
      <c r="M889" s="5">
        <f>orders!L889*orders!E889</f>
        <v>13.365</v>
      </c>
      <c r="N889" t="str" cm="1">
        <f t="array" ref="N889">_xlfn.IFS(I889="Rob","Robusta",I889="Exc","Excelsa",I889="Ara","Arabica",I889="Lib","Liberica",I889="","")</f>
        <v>Excelsa</v>
      </c>
      <c r="O889" t="str" cm="1">
        <f t="array" ref="O889">_xlfn.IFS(J889="M","Medium",J889="L","Light",J889="D","Dark",J889="","")</f>
        <v>Light</v>
      </c>
      <c r="P889" t="str">
        <f>_xlfn.XLOOKUP(Table1[[#This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_xlfn.XLOOKUP(orders!C890,customers!$A$1:$A$1001,customers!$G$1:$G$1001,,0)</f>
        <v>United States</v>
      </c>
      <c r="I890" t="str">
        <f>_xlfn.XLOOKUP(D890,products!$A$1:$A$49,products!$B$1:$B$49,,0)</f>
        <v>Ara</v>
      </c>
      <c r="J890" t="str">
        <f>_xlfn.XLOOKUP(D890,products!$A$1:$A$49,products!$C$1:$C$49,,0)</f>
        <v>L</v>
      </c>
      <c r="K890" s="4">
        <f>_xlfn.XLOOKUP(orders!D890,products!$A$1:$A$49,products!$D$1:$D$49,,0)</f>
        <v>0.2</v>
      </c>
      <c r="L890" s="5">
        <f>_xlfn.XLOOKUP(D890,products!$A$1:$A$49,products!$E$1:$E$49,,0)</f>
        <v>3.8849999999999998</v>
      </c>
      <c r="M890" s="5">
        <f>orders!L890*orders!E890</f>
        <v>7.77</v>
      </c>
      <c r="N890" t="str" cm="1">
        <f t="array" ref="N890">_xlfn.IFS(I890="Rob","Robusta",I890="Exc","Excelsa",I890="Ara","Arabica",I890="Lib","Liberica",I890="","")</f>
        <v>Arabica</v>
      </c>
      <c r="O890" t="str" cm="1">
        <f t="array" ref="O890">_xlfn.IFS(J890="M","Medium",J890="L","Light",J890="D","Dark",J890="","")</f>
        <v>Light</v>
      </c>
      <c r="P890" t="str">
        <f>_xlfn.XLOOKUP(Table1[[#This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_xlfn.XLOOKUP(orders!C891,customers!$A$1:$A$1001,customers!$G$1:$G$1001,,0)</f>
        <v>United States</v>
      </c>
      <c r="I891" t="str">
        <f>_xlfn.XLOOKUP(D891,products!$A$1:$A$49,products!$B$1:$B$49,,0)</f>
        <v>Rob</v>
      </c>
      <c r="J891" t="str">
        <f>_xlfn.XLOOKUP(D891,products!$A$1:$A$49,products!$C$1:$C$49,,0)</f>
        <v>D</v>
      </c>
      <c r="K891" s="4">
        <f>_xlfn.XLOOKUP(orders!D891,products!$A$1:$A$49,products!$D$1:$D$49,,0)</f>
        <v>0.2</v>
      </c>
      <c r="L891" s="5">
        <f>_xlfn.XLOOKUP(D891,products!$A$1:$A$49,products!$E$1:$E$49,,0)</f>
        <v>2.6849999999999996</v>
      </c>
      <c r="M891" s="5">
        <f>orders!L891*orders!E891</f>
        <v>2.6849999999999996</v>
      </c>
      <c r="N891" t="str" cm="1">
        <f t="array" ref="N891">_xlfn.IFS(I891="Rob","Robusta",I891="Exc","Excelsa",I891="Ara","Arabica",I891="Lib","Liberica",I891="","")</f>
        <v>Robusta</v>
      </c>
      <c r="O891" t="str" cm="1">
        <f t="array" ref="O891">_xlfn.IFS(J891="M","Medium",J891="L","Light",J891="D","Dark",J891="","")</f>
        <v>Dark</v>
      </c>
      <c r="P891" t="str">
        <f>_xlfn.XLOOKUP(Table1[[#This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_xlfn.XLOOKUP(orders!C892,customers!$A$1:$A$1001,customers!$G$1:$G$1001,,0)</f>
        <v>United States</v>
      </c>
      <c r="I892" t="str">
        <f>_xlfn.XLOOKUP(D892,products!$A$1:$A$49,products!$B$1:$B$49,,0)</f>
        <v>Rob</v>
      </c>
      <c r="J892" t="str">
        <f>_xlfn.XLOOKUP(D892,products!$A$1:$A$49,products!$C$1:$C$49,,0)</f>
        <v>D</v>
      </c>
      <c r="K892" s="4">
        <f>_xlfn.XLOOKUP(orders!D892,products!$A$1:$A$49,products!$D$1:$D$49,,0)</f>
        <v>2.5</v>
      </c>
      <c r="L892" s="5">
        <f>_xlfn.XLOOKUP(D892,products!$A$1:$A$49,products!$E$1:$E$49,,0)</f>
        <v>20.584999999999997</v>
      </c>
      <c r="M892" s="5">
        <f>orders!L892*orders!E892</f>
        <v>20.584999999999997</v>
      </c>
      <c r="N892" t="str" cm="1">
        <f t="array" ref="N892">_xlfn.IFS(I892="Rob","Robusta",I892="Exc","Excelsa",I892="Ara","Arabica",I892="Lib","Liberica",I892="","")</f>
        <v>Robusta</v>
      </c>
      <c r="O892" t="str" cm="1">
        <f t="array" ref="O892">_xlfn.IFS(J892="M","Medium",J892="L","Light",J892="D","Dark",J892="","")</f>
        <v>Dark</v>
      </c>
      <c r="P892" t="str">
        <f>_xlfn.XLOOKUP(Table1[[#This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_xlfn.XLOOKUP(orders!C893,customers!$A$1:$A$1001,customers!$G$1:$G$1001,,0)</f>
        <v>United States</v>
      </c>
      <c r="I893" t="str">
        <f>_xlfn.XLOOKUP(D893,products!$A$1:$A$49,products!$B$1:$B$49,,0)</f>
        <v>Ara</v>
      </c>
      <c r="J893" t="str">
        <f>_xlfn.XLOOKUP(D893,products!$A$1:$A$49,products!$C$1:$C$49,,0)</f>
        <v>D</v>
      </c>
      <c r="K893" s="4">
        <f>_xlfn.XLOOKUP(orders!D893,products!$A$1:$A$49,products!$D$1:$D$49,,0)</f>
        <v>2.5</v>
      </c>
      <c r="L893" s="5">
        <f>_xlfn.XLOOKUP(D893,products!$A$1:$A$49,products!$E$1:$E$49,,0)</f>
        <v>22.884999999999998</v>
      </c>
      <c r="M893" s="5">
        <f>orders!L893*orders!E893</f>
        <v>114.42499999999998</v>
      </c>
      <c r="N893" t="str" cm="1">
        <f t="array" ref="N893">_xlfn.IFS(I893="Rob","Robusta",I893="Exc","Excelsa",I893="Ara","Arabica",I893="Lib","Liberica",I893="","")</f>
        <v>Arabica</v>
      </c>
      <c r="O893" t="str" cm="1">
        <f t="array" ref="O893">_xlfn.IFS(J893="M","Medium",J893="L","Light",J893="D","Dark",J893="","")</f>
        <v>Dark</v>
      </c>
      <c r="P893" t="str">
        <f>_xlfn.XLOOKUP(Table1[[#This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_xlfn.XLOOKUP(orders!C894,customers!$A$1:$A$1001,customers!$G$1:$G$1001,,0)</f>
        <v>United Kingdom</v>
      </c>
      <c r="I894" t="str">
        <f>_xlfn.XLOOKUP(D894,products!$A$1:$A$49,products!$B$1:$B$49,,0)</f>
        <v>Exc</v>
      </c>
      <c r="J894" t="str">
        <f>_xlfn.XLOOKUP(D894,products!$A$1:$A$49,products!$C$1:$C$49,,0)</f>
        <v>M</v>
      </c>
      <c r="K894" s="4">
        <f>_xlfn.XLOOKUP(orders!D894,products!$A$1:$A$49,products!$D$1:$D$49,,0)</f>
        <v>0.2</v>
      </c>
      <c r="L894" s="5">
        <f>_xlfn.XLOOKUP(D894,products!$A$1:$A$49,products!$E$1:$E$49,,0)</f>
        <v>4.125</v>
      </c>
      <c r="M894" s="5">
        <f>orders!L894*orders!E894</f>
        <v>20.625</v>
      </c>
      <c r="N894" t="str" cm="1">
        <f t="array" ref="N894">_xlfn.IFS(I894="Rob","Robusta",I894="Exc","Excelsa",I894="Ara","Arabica",I894="Lib","Liberica",I894="","")</f>
        <v>Excelsa</v>
      </c>
      <c r="O894" t="str" cm="1">
        <f t="array" ref="O894">_xlfn.IFS(J894="M","Medium",J894="L","Light",J894="D","Dark",J894="","")</f>
        <v>Medium</v>
      </c>
      <c r="P894" t="str">
        <f>_xlfn.XLOOKUP(Table1[[#This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_xlfn.XLOOKUP(orders!C895,customers!$A$1:$A$1001,customers!$G$1:$G$1001,,0)</f>
        <v>United States</v>
      </c>
      <c r="I895" t="str">
        <f>_xlfn.XLOOKUP(D895,products!$A$1:$A$49,products!$B$1:$B$49,,0)</f>
        <v>Lib</v>
      </c>
      <c r="J895" t="str">
        <f>_xlfn.XLOOKUP(D895,products!$A$1:$A$49,products!$C$1:$C$49,,0)</f>
        <v>L</v>
      </c>
      <c r="K895" s="4">
        <f>_xlfn.XLOOKUP(orders!D895,products!$A$1:$A$49,products!$D$1:$D$49,,0)</f>
        <v>0.5</v>
      </c>
      <c r="L895" s="5">
        <f>_xlfn.XLOOKUP(D895,products!$A$1:$A$49,products!$E$1:$E$49,,0)</f>
        <v>9.51</v>
      </c>
      <c r="M895" s="5">
        <f>orders!L895*orders!E895</f>
        <v>57.06</v>
      </c>
      <c r="N895" t="str" cm="1">
        <f t="array" ref="N895">_xlfn.IFS(I895="Rob","Robusta",I895="Exc","Excelsa",I895="Ara","Arabica",I895="Lib","Liberica",I895="","")</f>
        <v>Liberica</v>
      </c>
      <c r="O895" t="str" cm="1">
        <f t="array" ref="O895">_xlfn.IFS(J895="M","Medium",J895="L","Light",J895="D","Dark",J895="","")</f>
        <v>Light</v>
      </c>
      <c r="P895" t="str">
        <f>_xlfn.XLOOKUP(Table1[[#This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_xlfn.XLOOKUP(orders!C896,customers!$A$1:$A$1001,customers!$G$1:$G$1001,,0)</f>
        <v>Ireland</v>
      </c>
      <c r="I896" t="str">
        <f>_xlfn.XLOOKUP(D896,products!$A$1:$A$49,products!$B$1:$B$49,,0)</f>
        <v>Rob</v>
      </c>
      <c r="J896" t="str">
        <f>_xlfn.XLOOKUP(D896,products!$A$1:$A$49,products!$C$1:$C$49,,0)</f>
        <v>D</v>
      </c>
      <c r="K896" s="4">
        <f>_xlfn.XLOOKUP(orders!D896,products!$A$1:$A$49,products!$D$1:$D$49,,0)</f>
        <v>2.5</v>
      </c>
      <c r="L896" s="5">
        <f>_xlfn.XLOOKUP(D896,products!$A$1:$A$49,products!$E$1:$E$49,,0)</f>
        <v>20.584999999999997</v>
      </c>
      <c r="M896" s="5">
        <f>orders!L896*orders!E896</f>
        <v>82.339999999999989</v>
      </c>
      <c r="N896" t="str" cm="1">
        <f t="array" ref="N896">_xlfn.IFS(I896="Rob","Robusta",I896="Exc","Excelsa",I896="Ara","Arabica",I896="Lib","Liberica",I896="","")</f>
        <v>Robusta</v>
      </c>
      <c r="O896" t="str" cm="1">
        <f t="array" ref="O896">_xlfn.IFS(J896="M","Medium",J896="L","Light",J896="D","Dark",J896="","")</f>
        <v>Dark</v>
      </c>
      <c r="P896" t="str">
        <f>_xlfn.XLOOKUP(Table1[[#This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_xlfn.XLOOKUP(orders!C897,customers!$A$1:$A$1001,customers!$G$1:$G$1001,,0)</f>
        <v>United States</v>
      </c>
      <c r="I897" t="str">
        <f>_xlfn.XLOOKUP(D897,products!$A$1:$A$49,products!$B$1:$B$49,,0)</f>
        <v>Exc</v>
      </c>
      <c r="J897" t="str">
        <f>_xlfn.XLOOKUP(D897,products!$A$1:$A$49,products!$C$1:$C$49,,0)</f>
        <v>M</v>
      </c>
      <c r="K897" s="4">
        <f>_xlfn.XLOOKUP(orders!D897,products!$A$1:$A$49,products!$D$1:$D$49,,0)</f>
        <v>2.5</v>
      </c>
      <c r="L897" s="5">
        <f>_xlfn.XLOOKUP(D897,products!$A$1:$A$49,products!$E$1:$E$49,,0)</f>
        <v>31.624999999999996</v>
      </c>
      <c r="M897" s="5">
        <f>orders!L897*orders!E897</f>
        <v>158.12499999999997</v>
      </c>
      <c r="N897" t="str" cm="1">
        <f t="array" ref="N897">_xlfn.IFS(I897="Rob","Robusta",I897="Exc","Excelsa",I897="Ara","Arabica",I897="Lib","Liberica",I897="","")</f>
        <v>Excelsa</v>
      </c>
      <c r="O897" t="str" cm="1">
        <f t="array" ref="O897">_xlfn.IFS(J897="M","Medium",J897="L","Light",J897="D","Dark",J897="","")</f>
        <v>Medium</v>
      </c>
      <c r="P897" t="str">
        <f>_xlfn.XLOOKUP(Table1[[#This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_xlfn.XLOOKUP(orders!C898,customers!$A$1:$A$1001,customers!$G$1:$G$1001,,0)</f>
        <v>United States</v>
      </c>
      <c r="I898" t="str">
        <f>_xlfn.XLOOKUP(D898,products!$A$1:$A$49,products!$B$1:$B$49,,0)</f>
        <v>Rob</v>
      </c>
      <c r="J898" t="str">
        <f>_xlfn.XLOOKUP(D898,products!$A$1:$A$49,products!$C$1:$C$49,,0)</f>
        <v>D</v>
      </c>
      <c r="K898" s="4">
        <f>_xlfn.XLOOKUP(orders!D898,products!$A$1:$A$49,products!$D$1:$D$49,,0)</f>
        <v>0.5</v>
      </c>
      <c r="L898" s="5">
        <f>_xlfn.XLOOKUP(D898,products!$A$1:$A$49,products!$E$1:$E$49,,0)</f>
        <v>5.3699999999999992</v>
      </c>
      <c r="M898" s="5">
        <f>orders!L898*orders!E898</f>
        <v>32.22</v>
      </c>
      <c r="N898" t="str" cm="1">
        <f t="array" ref="N898">_xlfn.IFS(I898="Rob","Robusta",I898="Exc","Excelsa",I898="Ara","Arabica",I898="Lib","Liberica",I898="","")</f>
        <v>Robusta</v>
      </c>
      <c r="O898" t="str" cm="1">
        <f t="array" ref="O898">_xlfn.IFS(J898="M","Medium",J898="L","Light",J898="D","Dark",J898="","")</f>
        <v>Dark</v>
      </c>
      <c r="P898" t="str">
        <f>_xlfn.XLOOKUP(Table1[[#This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_xlfn.XLOOKUP(orders!C899,customers!$A$1:$A$1001,customers!$G$1:$G$1001,,0)</f>
        <v>United Kingdom</v>
      </c>
      <c r="I899" t="str">
        <f>_xlfn.XLOOKUP(D899,products!$A$1:$A$49,products!$B$1:$B$49,,0)</f>
        <v>Exc</v>
      </c>
      <c r="J899" t="str">
        <f>_xlfn.XLOOKUP(D899,products!$A$1:$A$49,products!$C$1:$C$49,,0)</f>
        <v>D</v>
      </c>
      <c r="K899" s="4">
        <f>_xlfn.XLOOKUP(orders!D899,products!$A$1:$A$49,products!$D$1:$D$49,,0)</f>
        <v>1</v>
      </c>
      <c r="L899" s="5">
        <f>_xlfn.XLOOKUP(D899,products!$A$1:$A$49,products!$E$1:$E$49,,0)</f>
        <v>12.15</v>
      </c>
      <c r="M899" s="5">
        <f>orders!L899*orders!E899</f>
        <v>24.3</v>
      </c>
      <c r="N899" t="str" cm="1">
        <f t="array" ref="N899">_xlfn.IFS(I899="Rob","Robusta",I899="Exc","Excelsa",I899="Ara","Arabica",I899="Lib","Liberica",I899="","")</f>
        <v>Excelsa</v>
      </c>
      <c r="O899" t="str" cm="1">
        <f t="array" ref="O899">_xlfn.IFS(J899="M","Medium",J899="L","Light",J899="D","Dark",J899="","")</f>
        <v>Dark</v>
      </c>
      <c r="P899" t="str">
        <f>_xlfn.XLOOKUP(Table1[[#This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_xlfn.XLOOKUP(orders!C900,customers!$A$1:$A$1001,customers!$G$1:$G$1001,,0)</f>
        <v>United States</v>
      </c>
      <c r="I900" t="str">
        <f>_xlfn.XLOOKUP(D900,products!$A$1:$A$49,products!$B$1:$B$49,,0)</f>
        <v>Rob</v>
      </c>
      <c r="J900" t="str">
        <f>_xlfn.XLOOKUP(D900,products!$A$1:$A$49,products!$C$1:$C$49,,0)</f>
        <v>L</v>
      </c>
      <c r="K900" s="4">
        <f>_xlfn.XLOOKUP(orders!D900,products!$A$1:$A$49,products!$D$1:$D$49,,0)</f>
        <v>0.5</v>
      </c>
      <c r="L900" s="5">
        <f>_xlfn.XLOOKUP(D900,products!$A$1:$A$49,products!$E$1:$E$49,,0)</f>
        <v>7.169999999999999</v>
      </c>
      <c r="M900" s="5">
        <f>orders!L900*orders!E900</f>
        <v>35.849999999999994</v>
      </c>
      <c r="N900" t="str" cm="1">
        <f t="array" ref="N900">_xlfn.IFS(I900="Rob","Robusta",I900="Exc","Excelsa",I900="Ara","Arabica",I900="Lib","Liberica",I900="","")</f>
        <v>Robusta</v>
      </c>
      <c r="O900" t="str" cm="1">
        <f t="array" ref="O900">_xlfn.IFS(J900="M","Medium",J900="L","Light",J900="D","Dark",J900="","")</f>
        <v>Light</v>
      </c>
      <c r="P900" t="str">
        <f>_xlfn.XLOOKUP(Table1[[#This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_xlfn.XLOOKUP(orders!C901,customers!$A$1:$A$1001,customers!$G$1:$G$1001,,0)</f>
        <v>United States</v>
      </c>
      <c r="I901" t="str">
        <f>_xlfn.XLOOKUP(D901,products!$A$1:$A$49,products!$B$1:$B$49,,0)</f>
        <v>Lib</v>
      </c>
      <c r="J901" t="str">
        <f>_xlfn.XLOOKUP(D901,products!$A$1:$A$49,products!$C$1:$C$49,,0)</f>
        <v>M</v>
      </c>
      <c r="K901" s="4">
        <f>_xlfn.XLOOKUP(orders!D901,products!$A$1:$A$49,products!$D$1:$D$49,,0)</f>
        <v>1</v>
      </c>
      <c r="L901" s="5">
        <f>_xlfn.XLOOKUP(D901,products!$A$1:$A$49,products!$E$1:$E$49,,0)</f>
        <v>14.55</v>
      </c>
      <c r="M901" s="5">
        <f>orders!L901*orders!E901</f>
        <v>72.75</v>
      </c>
      <c r="N901" t="str" cm="1">
        <f t="array" ref="N901">_xlfn.IFS(I901="Rob","Robusta",I901="Exc","Excelsa",I901="Ara","Arabica",I901="Lib","Liberica",I901="","")</f>
        <v>Liberica</v>
      </c>
      <c r="O901" t="str" cm="1">
        <f t="array" ref="O901">_xlfn.IFS(J901="M","Medium",J901="L","Light",J901="D","Dark",J901="","")</f>
        <v>Medium</v>
      </c>
      <c r="P901" t="str">
        <f>_xlfn.XLOOKUP(Table1[[#This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_xlfn.XLOOKUP(orders!C902,customers!$A$1:$A$1001,customers!$G$1:$G$1001,,0)</f>
        <v>Ireland</v>
      </c>
      <c r="I902" t="str">
        <f>_xlfn.XLOOKUP(D902,products!$A$1:$A$49,products!$B$1:$B$49,,0)</f>
        <v>Lib</v>
      </c>
      <c r="J902" t="str">
        <f>_xlfn.XLOOKUP(D902,products!$A$1:$A$49,products!$C$1:$C$49,,0)</f>
        <v>L</v>
      </c>
      <c r="K902" s="4">
        <f>_xlfn.XLOOKUP(orders!D902,products!$A$1:$A$49,products!$D$1:$D$49,,0)</f>
        <v>1</v>
      </c>
      <c r="L902" s="5">
        <f>_xlfn.XLOOKUP(D902,products!$A$1:$A$49,products!$E$1:$E$49,,0)</f>
        <v>15.85</v>
      </c>
      <c r="M902" s="5">
        <f>orders!L902*orders!E902</f>
        <v>47.55</v>
      </c>
      <c r="N902" t="str" cm="1">
        <f t="array" ref="N902">_xlfn.IFS(I902="Rob","Robusta",I902="Exc","Excelsa",I902="Ara","Arabica",I902="Lib","Liberica",I902="","")</f>
        <v>Liberica</v>
      </c>
      <c r="O902" t="str" cm="1">
        <f t="array" ref="O902">_xlfn.IFS(J902="M","Medium",J902="L","Light",J902="D","Dark",J902="","")</f>
        <v>Light</v>
      </c>
      <c r="P902" t="str">
        <f>_xlfn.XLOOKUP(Table1[[#This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_xlfn.XLOOKUP(orders!C903,customers!$A$1:$A$1001,customers!$G$1:$G$1001,,0)</f>
        <v>United States</v>
      </c>
      <c r="I903" t="str">
        <f>_xlfn.XLOOKUP(D903,products!$A$1:$A$49,products!$B$1:$B$49,,0)</f>
        <v>Rob</v>
      </c>
      <c r="J903" t="str">
        <f>_xlfn.XLOOKUP(D903,products!$A$1:$A$49,products!$C$1:$C$49,,0)</f>
        <v>L</v>
      </c>
      <c r="K903" s="4">
        <f>_xlfn.XLOOKUP(orders!D903,products!$A$1:$A$49,products!$D$1:$D$49,,0)</f>
        <v>0.2</v>
      </c>
      <c r="L903" s="5">
        <f>_xlfn.XLOOKUP(D903,products!$A$1:$A$49,products!$E$1:$E$49,,0)</f>
        <v>3.5849999999999995</v>
      </c>
      <c r="M903" s="5">
        <f>orders!L903*orders!E903</f>
        <v>3.5849999999999995</v>
      </c>
      <c r="N903" t="str" cm="1">
        <f t="array" ref="N903">_xlfn.IFS(I903="Rob","Robusta",I903="Exc","Excelsa",I903="Ara","Arabica",I903="Lib","Liberica",I903="","")</f>
        <v>Robusta</v>
      </c>
      <c r="O903" t="str" cm="1">
        <f t="array" ref="O903">_xlfn.IFS(J903="M","Medium",J903="L","Light",J903="D","Dark",J903="","")</f>
        <v>Light</v>
      </c>
      <c r="P903" t="str">
        <f>_xlfn.XLOOKUP(Table1[[#This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_xlfn.XLOOKUP(orders!C904,customers!$A$1:$A$1001,customers!$G$1:$G$1001,,0)</f>
        <v>United States</v>
      </c>
      <c r="I904" t="str">
        <f>_xlfn.XLOOKUP(D904,products!$A$1:$A$49,products!$B$1:$B$49,,0)</f>
        <v>Exc</v>
      </c>
      <c r="J904" t="str">
        <f>_xlfn.XLOOKUP(D904,products!$A$1:$A$49,products!$C$1:$C$49,,0)</f>
        <v>M</v>
      </c>
      <c r="K904" s="4">
        <f>_xlfn.XLOOKUP(orders!D904,products!$A$1:$A$49,products!$D$1:$D$49,,0)</f>
        <v>2.5</v>
      </c>
      <c r="L904" s="5">
        <f>_xlfn.XLOOKUP(D904,products!$A$1:$A$49,products!$E$1:$E$49,,0)</f>
        <v>31.624999999999996</v>
      </c>
      <c r="M904" s="5">
        <f>orders!L904*orders!E904</f>
        <v>158.12499999999997</v>
      </c>
      <c r="N904" t="str" cm="1">
        <f t="array" ref="N904">_xlfn.IFS(I904="Rob","Robusta",I904="Exc","Excelsa",I904="Ara","Arabica",I904="Lib","Liberica",I904="","")</f>
        <v>Excelsa</v>
      </c>
      <c r="O904" t="str" cm="1">
        <f t="array" ref="O904">_xlfn.IFS(J904="M","Medium",J904="L","Light",J904="D","Dark",J904="","")</f>
        <v>Medium</v>
      </c>
      <c r="P904" t="str">
        <f>_xlfn.XLOOKUP(Table1[[#This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_xlfn.XLOOKUP(orders!C905,customers!$A$1:$A$1001,customers!$G$1:$G$1001,,0)</f>
        <v>United States</v>
      </c>
      <c r="I905" t="str">
        <f>_xlfn.XLOOKUP(D905,products!$A$1:$A$49,products!$B$1:$B$49,,0)</f>
        <v>Lib</v>
      </c>
      <c r="J905" t="str">
        <f>_xlfn.XLOOKUP(D905,products!$A$1:$A$49,products!$C$1:$C$49,,0)</f>
        <v>M</v>
      </c>
      <c r="K905" s="4">
        <f>_xlfn.XLOOKUP(orders!D905,products!$A$1:$A$49,products!$D$1:$D$49,,0)</f>
        <v>0.5</v>
      </c>
      <c r="L905" s="5">
        <f>_xlfn.XLOOKUP(D905,products!$A$1:$A$49,products!$E$1:$E$49,,0)</f>
        <v>8.73</v>
      </c>
      <c r="M905" s="5">
        <f>orders!L905*orders!E905</f>
        <v>17.46</v>
      </c>
      <c r="N905" t="str" cm="1">
        <f t="array" ref="N905">_xlfn.IFS(I905="Rob","Robusta",I905="Exc","Excelsa",I905="Ara","Arabica",I905="Lib","Liberica",I905="","")</f>
        <v>Liberica</v>
      </c>
      <c r="O905" t="str" cm="1">
        <f t="array" ref="O905">_xlfn.IFS(J905="M","Medium",J905="L","Light",J905="D","Dark",J905="","")</f>
        <v>Medium</v>
      </c>
      <c r="P905" t="str">
        <f>_xlfn.XLOOKUP(Table1[[#This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_xlfn.XLOOKUP(orders!C906,customers!$A$1:$A$1001,customers!$G$1:$G$1001,,0)</f>
        <v>United States</v>
      </c>
      <c r="I906" t="str">
        <f>_xlfn.XLOOKUP(D906,products!$A$1:$A$49,products!$B$1:$B$49,,0)</f>
        <v>Ara</v>
      </c>
      <c r="J906" t="str">
        <f>_xlfn.XLOOKUP(D906,products!$A$1:$A$49,products!$C$1:$C$49,,0)</f>
        <v>L</v>
      </c>
      <c r="K906" s="4">
        <f>_xlfn.XLOOKUP(orders!D906,products!$A$1:$A$49,products!$D$1:$D$49,,0)</f>
        <v>2.5</v>
      </c>
      <c r="L906" s="5">
        <f>_xlfn.XLOOKUP(D906,products!$A$1:$A$49,products!$E$1:$E$49,,0)</f>
        <v>29.784999999999997</v>
      </c>
      <c r="M906" s="5">
        <f>orders!L906*orders!E906</f>
        <v>148.92499999999998</v>
      </c>
      <c r="N906" t="str" cm="1">
        <f t="array" ref="N906">_xlfn.IFS(I906="Rob","Robusta",I906="Exc","Excelsa",I906="Ara","Arabica",I906="Lib","Liberica",I906="","")</f>
        <v>Arabica</v>
      </c>
      <c r="O906" t="str" cm="1">
        <f t="array" ref="O906">_xlfn.IFS(J906="M","Medium",J906="L","Light",J906="D","Dark",J906="","")</f>
        <v>Light</v>
      </c>
      <c r="P906" t="str">
        <f>_xlfn.XLOOKUP(Table1[[#This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_xlfn.XLOOKUP(orders!C907,customers!$A$1:$A$1001,customers!$G$1:$G$1001,,0)</f>
        <v>United States</v>
      </c>
      <c r="I907" t="str">
        <f>_xlfn.XLOOKUP(D907,products!$A$1:$A$49,products!$B$1:$B$49,,0)</f>
        <v>Ara</v>
      </c>
      <c r="J907" t="str">
        <f>_xlfn.XLOOKUP(D907,products!$A$1:$A$49,products!$C$1:$C$49,,0)</f>
        <v>M</v>
      </c>
      <c r="K907" s="4">
        <f>_xlfn.XLOOKUP(orders!D907,products!$A$1:$A$49,products!$D$1:$D$49,,0)</f>
        <v>0.5</v>
      </c>
      <c r="L907" s="5">
        <f>_xlfn.XLOOKUP(D907,products!$A$1:$A$49,products!$E$1:$E$49,,0)</f>
        <v>6.75</v>
      </c>
      <c r="M907" s="5">
        <f>orders!L907*orders!E907</f>
        <v>40.5</v>
      </c>
      <c r="N907" t="str" cm="1">
        <f t="array" ref="N907">_xlfn.IFS(I907="Rob","Robusta",I907="Exc","Excelsa",I907="Ara","Arabica",I907="Lib","Liberica",I907="","")</f>
        <v>Arabica</v>
      </c>
      <c r="O907" t="str" cm="1">
        <f t="array" ref="O907">_xlfn.IFS(J907="M","Medium",J907="L","Light",J907="D","Dark",J907="","")</f>
        <v>Medium</v>
      </c>
      <c r="P907" t="str">
        <f>_xlfn.XLOOKUP(Table1[[#This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_xlfn.XLOOKUP(orders!C908,customers!$A$1:$A$1001,customers!$G$1:$G$1001,,0)</f>
        <v>United States</v>
      </c>
      <c r="I908" t="str">
        <f>_xlfn.XLOOKUP(D908,products!$A$1:$A$49,products!$B$1:$B$49,,0)</f>
        <v>Ara</v>
      </c>
      <c r="J908" t="str">
        <f>_xlfn.XLOOKUP(D908,products!$A$1:$A$49,products!$C$1:$C$49,,0)</f>
        <v>M</v>
      </c>
      <c r="K908" s="4">
        <f>_xlfn.XLOOKUP(orders!D908,products!$A$1:$A$49,products!$D$1:$D$49,,0)</f>
        <v>0.5</v>
      </c>
      <c r="L908" s="5">
        <f>_xlfn.XLOOKUP(D908,products!$A$1:$A$49,products!$E$1:$E$49,,0)</f>
        <v>6.75</v>
      </c>
      <c r="M908" s="5">
        <f>orders!L908*orders!E908</f>
        <v>27</v>
      </c>
      <c r="N908" t="str" cm="1">
        <f t="array" ref="N908">_xlfn.IFS(I908="Rob","Robusta",I908="Exc","Excelsa",I908="Ara","Arabica",I908="Lib","Liberica",I908="","")</f>
        <v>Arabica</v>
      </c>
      <c r="O908" t="str" cm="1">
        <f t="array" ref="O908">_xlfn.IFS(J908="M","Medium",J908="L","Light",J908="D","Dark",J908="","")</f>
        <v>Medium</v>
      </c>
      <c r="P908" t="str">
        <f>_xlfn.XLOOKUP(Table1[[#This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_xlfn.XLOOKUP(orders!C909,customers!$A$1:$A$1001,customers!$G$1:$G$1001,,0)</f>
        <v>United States</v>
      </c>
      <c r="I909" t="str">
        <f>_xlfn.XLOOKUP(D909,products!$A$1:$A$49,products!$B$1:$B$49,,0)</f>
        <v>Lib</v>
      </c>
      <c r="J909" t="str">
        <f>_xlfn.XLOOKUP(D909,products!$A$1:$A$49,products!$C$1:$C$49,,0)</f>
        <v>D</v>
      </c>
      <c r="K909" s="4">
        <f>_xlfn.XLOOKUP(orders!D909,products!$A$1:$A$49,products!$D$1:$D$49,,0)</f>
        <v>1</v>
      </c>
      <c r="L909" s="5">
        <f>_xlfn.XLOOKUP(D909,products!$A$1:$A$49,products!$E$1:$E$49,,0)</f>
        <v>12.95</v>
      </c>
      <c r="M909" s="5">
        <f>orders!L909*orders!E909</f>
        <v>38.849999999999994</v>
      </c>
      <c r="N909" t="str" cm="1">
        <f t="array" ref="N909">_xlfn.IFS(I909="Rob","Robusta",I909="Exc","Excelsa",I909="Ara","Arabica",I909="Lib","Liberica",I909="","")</f>
        <v>Liberica</v>
      </c>
      <c r="O909" t="str" cm="1">
        <f t="array" ref="O909">_xlfn.IFS(J909="M","Medium",J909="L","Light",J909="D","Dark",J909="","")</f>
        <v>Dark</v>
      </c>
      <c r="P909" t="str">
        <f>_xlfn.XLOOKUP(Table1[[#This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_xlfn.XLOOKUP(orders!C910,customers!$A$1:$A$1001,customers!$G$1:$G$1001,,0)</f>
        <v>United States</v>
      </c>
      <c r="I910" t="str">
        <f>_xlfn.XLOOKUP(D910,products!$A$1:$A$49,products!$B$1:$B$49,,0)</f>
        <v>Rob</v>
      </c>
      <c r="J910" t="str">
        <f>_xlfn.XLOOKUP(D910,products!$A$1:$A$49,products!$C$1:$C$49,,0)</f>
        <v>L</v>
      </c>
      <c r="K910" s="4">
        <f>_xlfn.XLOOKUP(orders!D910,products!$A$1:$A$49,products!$D$1:$D$49,,0)</f>
        <v>1</v>
      </c>
      <c r="L910" s="5">
        <f>_xlfn.XLOOKUP(D910,products!$A$1:$A$49,products!$E$1:$E$49,,0)</f>
        <v>11.95</v>
      </c>
      <c r="M910" s="5">
        <f>orders!L910*orders!E910</f>
        <v>59.75</v>
      </c>
      <c r="N910" t="str" cm="1">
        <f t="array" ref="N910">_xlfn.IFS(I910="Rob","Robusta",I910="Exc","Excelsa",I910="Ara","Arabica",I910="Lib","Liberica",I910="","")</f>
        <v>Robusta</v>
      </c>
      <c r="O910" t="str" cm="1">
        <f t="array" ref="O910">_xlfn.IFS(J910="M","Medium",J910="L","Light",J910="D","Dark",J910="","")</f>
        <v>Light</v>
      </c>
      <c r="P910" t="str">
        <f>_xlfn.XLOOKUP(Table1[[#This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_xlfn.XLOOKUP(orders!C911,customers!$A$1:$A$1001,customers!$G$1:$G$1001,,0)</f>
        <v>United States</v>
      </c>
      <c r="I911" t="str">
        <f>_xlfn.XLOOKUP(D911,products!$A$1:$A$49,products!$B$1:$B$49,,0)</f>
        <v>Rob</v>
      </c>
      <c r="J911" t="str">
        <f>_xlfn.XLOOKUP(D911,products!$A$1:$A$49,products!$C$1:$C$49,,0)</f>
        <v>L</v>
      </c>
      <c r="K911" s="4">
        <f>_xlfn.XLOOKUP(orders!D911,products!$A$1:$A$49,products!$D$1:$D$49,,0)</f>
        <v>0.2</v>
      </c>
      <c r="L911" s="5">
        <f>_xlfn.XLOOKUP(D911,products!$A$1:$A$49,products!$E$1:$E$49,,0)</f>
        <v>3.5849999999999995</v>
      </c>
      <c r="M911" s="5">
        <f>orders!L911*orders!E911</f>
        <v>10.754999999999999</v>
      </c>
      <c r="N911" t="str" cm="1">
        <f t="array" ref="N911">_xlfn.IFS(I911="Rob","Robusta",I911="Exc","Excelsa",I911="Ara","Arabica",I911="Lib","Liberica",I911="","")</f>
        <v>Robusta</v>
      </c>
      <c r="O911" t="str" cm="1">
        <f t="array" ref="O911">_xlfn.IFS(J911="M","Medium",J911="L","Light",J911="D","Dark",J911="","")</f>
        <v>Light</v>
      </c>
      <c r="P911" t="str">
        <f>_xlfn.XLOOKUP(Table1[[#This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_xlfn.XLOOKUP(orders!C912,customers!$A$1:$A$1001,customers!$G$1:$G$1001,,0)</f>
        <v>United States</v>
      </c>
      <c r="I912" t="str">
        <f>_xlfn.XLOOKUP(D912,products!$A$1:$A$49,products!$B$1:$B$49,,0)</f>
        <v>Ara</v>
      </c>
      <c r="J912" t="str">
        <f>_xlfn.XLOOKUP(D912,products!$A$1:$A$49,products!$C$1:$C$49,,0)</f>
        <v>D</v>
      </c>
      <c r="K912" s="4">
        <f>_xlfn.XLOOKUP(orders!D912,products!$A$1:$A$49,products!$D$1:$D$49,,0)</f>
        <v>2.5</v>
      </c>
      <c r="L912" s="5">
        <f>_xlfn.XLOOKUP(D912,products!$A$1:$A$49,products!$E$1:$E$49,,0)</f>
        <v>22.884999999999998</v>
      </c>
      <c r="M912" s="5">
        <f>orders!L912*orders!E912</f>
        <v>91.539999999999992</v>
      </c>
      <c r="N912" t="str" cm="1">
        <f t="array" ref="N912">_xlfn.IFS(I912="Rob","Robusta",I912="Exc","Excelsa",I912="Ara","Arabica",I912="Lib","Liberica",I912="","")</f>
        <v>Arabica</v>
      </c>
      <c r="O912" t="str" cm="1">
        <f t="array" ref="O912">_xlfn.IFS(J912="M","Medium",J912="L","Light",J912="D","Dark",J912="","")</f>
        <v>Dark</v>
      </c>
      <c r="P912" t="str">
        <f>_xlfn.XLOOKUP(Table1[[#This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_xlfn.XLOOKUP(orders!C913,customers!$A$1:$A$1001,customers!$G$1:$G$1001,,0)</f>
        <v>United States</v>
      </c>
      <c r="I913" t="str">
        <f>_xlfn.XLOOKUP(D913,products!$A$1:$A$49,products!$B$1:$B$49,,0)</f>
        <v>Ara</v>
      </c>
      <c r="J913" t="str">
        <f>_xlfn.XLOOKUP(D913,products!$A$1:$A$49,products!$C$1:$C$49,,0)</f>
        <v>M</v>
      </c>
      <c r="K913" s="4">
        <f>_xlfn.XLOOKUP(orders!D913,products!$A$1:$A$49,products!$D$1:$D$49,,0)</f>
        <v>1</v>
      </c>
      <c r="L913" s="5">
        <f>_xlfn.XLOOKUP(D913,products!$A$1:$A$49,products!$E$1:$E$49,,0)</f>
        <v>11.25</v>
      </c>
      <c r="M913" s="5">
        <f>orders!L913*orders!E913</f>
        <v>45</v>
      </c>
      <c r="N913" t="str" cm="1">
        <f t="array" ref="N913">_xlfn.IFS(I913="Rob","Robusta",I913="Exc","Excelsa",I913="Ara","Arabica",I913="Lib","Liberica",I913="","")</f>
        <v>Arabica</v>
      </c>
      <c r="O913" t="str" cm="1">
        <f t="array" ref="O913">_xlfn.IFS(J913="M","Medium",J913="L","Light",J913="D","Dark",J913="","")</f>
        <v>Medium</v>
      </c>
      <c r="P913" t="str">
        <f>_xlfn.XLOOKUP(Table1[[#This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_xlfn.XLOOKUP(orders!C914,customers!$A$1:$A$1001,customers!$G$1:$G$1001,,0)</f>
        <v>United States</v>
      </c>
      <c r="I914" t="str">
        <f>_xlfn.XLOOKUP(D914,products!$A$1:$A$49,products!$B$1:$B$49,,0)</f>
        <v>Rob</v>
      </c>
      <c r="J914" t="str">
        <f>_xlfn.XLOOKUP(D914,products!$A$1:$A$49,products!$C$1:$C$49,,0)</f>
        <v>M</v>
      </c>
      <c r="K914" s="4">
        <f>_xlfn.XLOOKUP(orders!D914,products!$A$1:$A$49,products!$D$1:$D$49,,0)</f>
        <v>2.5</v>
      </c>
      <c r="L914" s="5">
        <f>_xlfn.XLOOKUP(D914,products!$A$1:$A$49,products!$E$1:$E$49,,0)</f>
        <v>22.884999999999998</v>
      </c>
      <c r="M914" s="5">
        <f>orders!L914*orders!E914</f>
        <v>137.31</v>
      </c>
      <c r="N914" t="str" cm="1">
        <f t="array" ref="N914">_xlfn.IFS(I914="Rob","Robusta",I914="Exc","Excelsa",I914="Ara","Arabica",I914="Lib","Liberica",I914="","")</f>
        <v>Robusta</v>
      </c>
      <c r="O914" t="str" cm="1">
        <f t="array" ref="O914">_xlfn.IFS(J914="M","Medium",J914="L","Light",J914="D","Dark",J914="","")</f>
        <v>Medium</v>
      </c>
      <c r="P914" t="str">
        <f>_xlfn.XLOOKUP(Table1[[#This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_xlfn.XLOOKUP(orders!C915,customers!$A$1:$A$1001,customers!$G$1:$G$1001,,0)</f>
        <v>United States</v>
      </c>
      <c r="I915" t="str">
        <f>_xlfn.XLOOKUP(D915,products!$A$1:$A$49,products!$B$1:$B$49,,0)</f>
        <v>Ara</v>
      </c>
      <c r="J915" t="str">
        <f>_xlfn.XLOOKUP(D915,products!$A$1:$A$49,products!$C$1:$C$49,,0)</f>
        <v>M</v>
      </c>
      <c r="K915" s="4">
        <f>_xlfn.XLOOKUP(orders!D915,products!$A$1:$A$49,products!$D$1:$D$49,,0)</f>
        <v>0.5</v>
      </c>
      <c r="L915" s="5">
        <f>_xlfn.XLOOKUP(D915,products!$A$1:$A$49,products!$E$1:$E$49,,0)</f>
        <v>6.75</v>
      </c>
      <c r="M915" s="5">
        <f>orders!L915*orders!E915</f>
        <v>6.75</v>
      </c>
      <c r="N915" t="str" cm="1">
        <f t="array" ref="N915">_xlfn.IFS(I915="Rob","Robusta",I915="Exc","Excelsa",I915="Ara","Arabica",I915="Lib","Liberica",I915="","")</f>
        <v>Arabica</v>
      </c>
      <c r="O915" t="str" cm="1">
        <f t="array" ref="O915">_xlfn.IFS(J915="M","Medium",J915="L","Light",J915="D","Dark",J915="","")</f>
        <v>Medium</v>
      </c>
      <c r="P915" t="str">
        <f>_xlfn.XLOOKUP(Table1[[#This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_xlfn.XLOOKUP(orders!C916,customers!$A$1:$A$1001,customers!$G$1:$G$1001,,0)</f>
        <v>United States</v>
      </c>
      <c r="I916" t="str">
        <f>_xlfn.XLOOKUP(D916,products!$A$1:$A$49,products!$B$1:$B$49,,0)</f>
        <v>Ara</v>
      </c>
      <c r="J916" t="str">
        <f>_xlfn.XLOOKUP(D916,products!$A$1:$A$49,products!$C$1:$C$49,,0)</f>
        <v>M</v>
      </c>
      <c r="K916" s="4">
        <f>_xlfn.XLOOKUP(orders!D916,products!$A$1:$A$49,products!$D$1:$D$49,,0)</f>
        <v>1</v>
      </c>
      <c r="L916" s="5">
        <f>_xlfn.XLOOKUP(D916,products!$A$1:$A$49,products!$E$1:$E$49,,0)</f>
        <v>11.25</v>
      </c>
      <c r="M916" s="5">
        <f>orders!L916*orders!E916</f>
        <v>45</v>
      </c>
      <c r="N916" t="str" cm="1">
        <f t="array" ref="N916">_xlfn.IFS(I916="Rob","Robusta",I916="Exc","Excelsa",I916="Ara","Arabica",I916="Lib","Liberica",I916="","")</f>
        <v>Arabica</v>
      </c>
      <c r="O916" t="str" cm="1">
        <f t="array" ref="O916">_xlfn.IFS(J916="M","Medium",J916="L","Light",J916="D","Dark",J916="","")</f>
        <v>Medium</v>
      </c>
      <c r="P916" t="str">
        <f>_xlfn.XLOOKUP(Table1[[#This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_xlfn.XLOOKUP(orders!C917,customers!$A$1:$A$1001,customers!$G$1:$G$1001,,0)</f>
        <v>United States</v>
      </c>
      <c r="I917" t="str">
        <f>_xlfn.XLOOKUP(D917,products!$A$1:$A$49,products!$B$1:$B$49,,0)</f>
        <v>Exc</v>
      </c>
      <c r="J917" t="str">
        <f>_xlfn.XLOOKUP(D917,products!$A$1:$A$49,products!$C$1:$C$49,,0)</f>
        <v>D</v>
      </c>
      <c r="K917" s="4">
        <f>_xlfn.XLOOKUP(orders!D917,products!$A$1:$A$49,products!$D$1:$D$49,,0)</f>
        <v>2.5</v>
      </c>
      <c r="L917" s="5">
        <f>_xlfn.XLOOKUP(D917,products!$A$1:$A$49,products!$E$1:$E$49,,0)</f>
        <v>27.945</v>
      </c>
      <c r="M917" s="5">
        <f>orders!L917*orders!E917</f>
        <v>83.835000000000008</v>
      </c>
      <c r="N917" t="str" cm="1">
        <f t="array" ref="N917">_xlfn.IFS(I917="Rob","Robusta",I917="Exc","Excelsa",I917="Ara","Arabica",I917="Lib","Liberica",I917="","")</f>
        <v>Excelsa</v>
      </c>
      <c r="O917" t="str" cm="1">
        <f t="array" ref="O917">_xlfn.IFS(J917="M","Medium",J917="L","Light",J917="D","Dark",J917="","")</f>
        <v>Dark</v>
      </c>
      <c r="P917" t="str">
        <f>_xlfn.XLOOKUP(Table1[[#This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_xlfn.XLOOKUP(orders!C918,customers!$A$1:$A$1001,customers!$G$1:$G$1001,,0)</f>
        <v>Ireland</v>
      </c>
      <c r="I918" t="str">
        <f>_xlfn.XLOOKUP(D918,products!$A$1:$A$49,products!$B$1:$B$49,,0)</f>
        <v>Exc</v>
      </c>
      <c r="J918" t="str">
        <f>_xlfn.XLOOKUP(D918,products!$A$1:$A$49,products!$C$1:$C$49,,0)</f>
        <v>D</v>
      </c>
      <c r="K918" s="4">
        <f>_xlfn.XLOOKUP(orders!D918,products!$A$1:$A$49,products!$D$1:$D$49,,0)</f>
        <v>0.2</v>
      </c>
      <c r="L918" s="5">
        <f>_xlfn.XLOOKUP(D918,products!$A$1:$A$49,products!$E$1:$E$49,,0)</f>
        <v>3.645</v>
      </c>
      <c r="M918" s="5">
        <f>orders!L918*orders!E918</f>
        <v>3.645</v>
      </c>
      <c r="N918" t="str" cm="1">
        <f t="array" ref="N918">_xlfn.IFS(I918="Rob","Robusta",I918="Exc","Excelsa",I918="Ara","Arabica",I918="Lib","Liberica",I918="","")</f>
        <v>Excelsa</v>
      </c>
      <c r="O918" t="str" cm="1">
        <f t="array" ref="O918">_xlfn.IFS(J918="M","Medium",J918="L","Light",J918="D","Dark",J918="","")</f>
        <v>Dark</v>
      </c>
      <c r="P918" t="str">
        <f>_xlfn.XLOOKUP(Table1[[#This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_xlfn.XLOOKUP(orders!C919,customers!$A$1:$A$1001,customers!$G$1:$G$1001,,0)</f>
        <v>United Kingdom</v>
      </c>
      <c r="I919" t="str">
        <f>_xlfn.XLOOKUP(D919,products!$A$1:$A$49,products!$B$1:$B$49,,0)</f>
        <v>Ara</v>
      </c>
      <c r="J919" t="str">
        <f>_xlfn.XLOOKUP(D919,products!$A$1:$A$49,products!$C$1:$C$49,,0)</f>
        <v>M</v>
      </c>
      <c r="K919" s="4">
        <f>_xlfn.XLOOKUP(orders!D919,products!$A$1:$A$49,products!$D$1:$D$49,,0)</f>
        <v>0.5</v>
      </c>
      <c r="L919" s="5">
        <f>_xlfn.XLOOKUP(D919,products!$A$1:$A$49,products!$E$1:$E$49,,0)</f>
        <v>6.75</v>
      </c>
      <c r="M919" s="5">
        <f>orders!L919*orders!E919</f>
        <v>6.75</v>
      </c>
      <c r="N919" t="str" cm="1">
        <f t="array" ref="N919">_xlfn.IFS(I919="Rob","Robusta",I919="Exc","Excelsa",I919="Ara","Arabica",I919="Lib","Liberica",I919="","")</f>
        <v>Arabica</v>
      </c>
      <c r="O919" t="str" cm="1">
        <f t="array" ref="O919">_xlfn.IFS(J919="M","Medium",J919="L","Light",J919="D","Dark",J919="","")</f>
        <v>Medium</v>
      </c>
      <c r="P919" t="str">
        <f>_xlfn.XLOOKUP(Table1[[#This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_xlfn.XLOOKUP(orders!C920,customers!$A$1:$A$1001,customers!$G$1:$G$1001,,0)</f>
        <v>United Kingdom</v>
      </c>
      <c r="I920" t="str">
        <f>_xlfn.XLOOKUP(D920,products!$A$1:$A$49,products!$B$1:$B$49,,0)</f>
        <v>Exc</v>
      </c>
      <c r="J920" t="str">
        <f>_xlfn.XLOOKUP(D920,products!$A$1:$A$49,products!$C$1:$C$49,,0)</f>
        <v>D</v>
      </c>
      <c r="K920" s="4">
        <f>_xlfn.XLOOKUP(orders!D920,products!$A$1:$A$49,products!$D$1:$D$49,,0)</f>
        <v>0.5</v>
      </c>
      <c r="L920" s="5">
        <f>_xlfn.XLOOKUP(D920,products!$A$1:$A$49,products!$E$1:$E$49,,0)</f>
        <v>7.29</v>
      </c>
      <c r="M920" s="5">
        <f>orders!L920*orders!E920</f>
        <v>21.87</v>
      </c>
      <c r="N920" t="str" cm="1">
        <f t="array" ref="N920">_xlfn.IFS(I920="Rob","Robusta",I920="Exc","Excelsa",I920="Ara","Arabica",I920="Lib","Liberica",I920="","")</f>
        <v>Excelsa</v>
      </c>
      <c r="O920" t="str" cm="1">
        <f t="array" ref="O920">_xlfn.IFS(J920="M","Medium",J920="L","Light",J920="D","Dark",J920="","")</f>
        <v>Dark</v>
      </c>
      <c r="P920" t="str">
        <f>_xlfn.XLOOKUP(Table1[[#This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_xlfn.XLOOKUP(orders!C921,customers!$A$1:$A$1001,customers!$G$1:$G$1001,,0)</f>
        <v>United States</v>
      </c>
      <c r="I921" t="str">
        <f>_xlfn.XLOOKUP(D921,products!$A$1:$A$49,products!$B$1:$B$49,,0)</f>
        <v>Rob</v>
      </c>
      <c r="J921" t="str">
        <f>_xlfn.XLOOKUP(D921,products!$A$1:$A$49,products!$C$1:$C$49,,0)</f>
        <v>D</v>
      </c>
      <c r="K921" s="4">
        <f>_xlfn.XLOOKUP(orders!D921,products!$A$1:$A$49,products!$D$1:$D$49,,0)</f>
        <v>0.2</v>
      </c>
      <c r="L921" s="5">
        <f>_xlfn.XLOOKUP(D921,products!$A$1:$A$49,products!$E$1:$E$49,,0)</f>
        <v>2.6849999999999996</v>
      </c>
      <c r="M921" s="5">
        <f>orders!L921*orders!E921</f>
        <v>13.424999999999997</v>
      </c>
      <c r="N921" t="str" cm="1">
        <f t="array" ref="N921">_xlfn.IFS(I921="Rob","Robusta",I921="Exc","Excelsa",I921="Ara","Arabica",I921="Lib","Liberica",I921="","")</f>
        <v>Robusta</v>
      </c>
      <c r="O921" t="str" cm="1">
        <f t="array" ref="O921">_xlfn.IFS(J921="M","Medium",J921="L","Light",J921="D","Dark",J921="","")</f>
        <v>Dark</v>
      </c>
      <c r="P921" t="str">
        <f>_xlfn.XLOOKUP(Table1[[#This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_xlfn.XLOOKUP(orders!C922,customers!$A$1:$A$1001,customers!$G$1:$G$1001,,0)</f>
        <v>United States</v>
      </c>
      <c r="I922" t="str">
        <f>_xlfn.XLOOKUP(D922,products!$A$1:$A$49,products!$B$1:$B$49,,0)</f>
        <v>Rob</v>
      </c>
      <c r="J922" t="str">
        <f>_xlfn.XLOOKUP(D922,products!$A$1:$A$49,products!$C$1:$C$49,,0)</f>
        <v>D</v>
      </c>
      <c r="K922" s="4">
        <f>_xlfn.XLOOKUP(orders!D922,products!$A$1:$A$49,products!$D$1:$D$49,,0)</f>
        <v>2.5</v>
      </c>
      <c r="L922" s="5">
        <f>_xlfn.XLOOKUP(D922,products!$A$1:$A$49,products!$E$1:$E$49,,0)</f>
        <v>20.584999999999997</v>
      </c>
      <c r="M922" s="5">
        <f>orders!L922*orders!E922</f>
        <v>123.50999999999999</v>
      </c>
      <c r="N922" t="str" cm="1">
        <f t="array" ref="N922">_xlfn.IFS(I922="Rob","Robusta",I922="Exc","Excelsa",I922="Ara","Arabica",I922="Lib","Liberica",I922="","")</f>
        <v>Robusta</v>
      </c>
      <c r="O922" t="str" cm="1">
        <f t="array" ref="O922">_xlfn.IFS(J922="M","Medium",J922="L","Light",J922="D","Dark",J922="","")</f>
        <v>Dark</v>
      </c>
      <c r="P922" t="str">
        <f>_xlfn.XLOOKUP(Table1[[#This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_xlfn.XLOOKUP(orders!C923,customers!$A$1:$A$1001,customers!$G$1:$G$1001,,0)</f>
        <v>United States</v>
      </c>
      <c r="I923" t="str">
        <f>_xlfn.XLOOKUP(D923,products!$A$1:$A$49,products!$B$1:$B$49,,0)</f>
        <v>Lib</v>
      </c>
      <c r="J923" t="str">
        <f>_xlfn.XLOOKUP(D923,products!$A$1:$A$49,products!$C$1:$C$49,,0)</f>
        <v>D</v>
      </c>
      <c r="K923" s="4">
        <f>_xlfn.XLOOKUP(orders!D923,products!$A$1:$A$49,products!$D$1:$D$49,,0)</f>
        <v>0.2</v>
      </c>
      <c r="L923" s="5">
        <f>_xlfn.XLOOKUP(D923,products!$A$1:$A$49,products!$E$1:$E$49,,0)</f>
        <v>3.8849999999999998</v>
      </c>
      <c r="M923" s="5">
        <f>orders!L923*orders!E923</f>
        <v>7.77</v>
      </c>
      <c r="N923" t="str" cm="1">
        <f t="array" ref="N923">_xlfn.IFS(I923="Rob","Robusta",I923="Exc","Excelsa",I923="Ara","Arabica",I923="Lib","Liberica",I923="","")</f>
        <v>Liberica</v>
      </c>
      <c r="O923" t="str" cm="1">
        <f t="array" ref="O923">_xlfn.IFS(J923="M","Medium",J923="L","Light",J923="D","Dark",J923="","")</f>
        <v>Dark</v>
      </c>
      <c r="P923" t="str">
        <f>_xlfn.XLOOKUP(Table1[[#This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_xlfn.XLOOKUP(orders!C924,customers!$A$1:$A$1001,customers!$G$1:$G$1001,,0)</f>
        <v>United States</v>
      </c>
      <c r="I924" t="str">
        <f>_xlfn.XLOOKUP(D924,products!$A$1:$A$49,products!$B$1:$B$49,,0)</f>
        <v>Ara</v>
      </c>
      <c r="J924" t="str">
        <f>_xlfn.XLOOKUP(D924,products!$A$1:$A$49,products!$C$1:$C$49,,0)</f>
        <v>M</v>
      </c>
      <c r="K924" s="4">
        <f>_xlfn.XLOOKUP(orders!D924,products!$A$1:$A$49,products!$D$1:$D$49,,0)</f>
        <v>1</v>
      </c>
      <c r="L924" s="5">
        <f>_xlfn.XLOOKUP(D924,products!$A$1:$A$49,products!$E$1:$E$49,,0)</f>
        <v>11.25</v>
      </c>
      <c r="M924" s="5">
        <f>orders!L924*orders!E924</f>
        <v>67.5</v>
      </c>
      <c r="N924" t="str" cm="1">
        <f t="array" ref="N924">_xlfn.IFS(I924="Rob","Robusta",I924="Exc","Excelsa",I924="Ara","Arabica",I924="Lib","Liberica",I924="","")</f>
        <v>Arabica</v>
      </c>
      <c r="O924" t="str" cm="1">
        <f t="array" ref="O924">_xlfn.IFS(J924="M","Medium",J924="L","Light",J924="D","Dark",J924="","")</f>
        <v>Medium</v>
      </c>
      <c r="P924" t="str">
        <f>_xlfn.XLOOKUP(Table1[[#This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_xlfn.XLOOKUP(orders!C925,customers!$A$1:$A$1001,customers!$G$1:$G$1001,,0)</f>
        <v>United States</v>
      </c>
      <c r="I925" t="str">
        <f>_xlfn.XLOOKUP(D925,products!$A$1:$A$49,products!$B$1:$B$49,,0)</f>
        <v>Exc</v>
      </c>
      <c r="J925" t="str">
        <f>_xlfn.XLOOKUP(D925,products!$A$1:$A$49,products!$C$1:$C$49,,0)</f>
        <v>D</v>
      </c>
      <c r="K925" s="4">
        <f>_xlfn.XLOOKUP(orders!D925,products!$A$1:$A$49,products!$D$1:$D$49,,0)</f>
        <v>2.5</v>
      </c>
      <c r="L925" s="5">
        <f>_xlfn.XLOOKUP(D925,products!$A$1:$A$49,products!$E$1:$E$49,,0)</f>
        <v>27.945</v>
      </c>
      <c r="M925" s="5">
        <f>orders!L925*orders!E925</f>
        <v>27.945</v>
      </c>
      <c r="N925" t="str" cm="1">
        <f t="array" ref="N925">_xlfn.IFS(I925="Rob","Robusta",I925="Exc","Excelsa",I925="Ara","Arabica",I925="Lib","Liberica",I925="","")</f>
        <v>Excelsa</v>
      </c>
      <c r="O925" t="str" cm="1">
        <f t="array" ref="O925">_xlfn.IFS(J925="M","Medium",J925="L","Light",J925="D","Dark",J925="","")</f>
        <v>Dark</v>
      </c>
      <c r="P925" t="str">
        <f>_xlfn.XLOOKUP(Table1[[#This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_xlfn.XLOOKUP(orders!C926,customers!$A$1:$A$1001,customers!$G$1:$G$1001,,0)</f>
        <v>United States</v>
      </c>
      <c r="I926" t="str">
        <f>_xlfn.XLOOKUP(D926,products!$A$1:$A$49,products!$B$1:$B$49,,0)</f>
        <v>Ara</v>
      </c>
      <c r="J926" t="str">
        <f>_xlfn.XLOOKUP(D926,products!$A$1:$A$49,products!$C$1:$C$49,,0)</f>
        <v>L</v>
      </c>
      <c r="K926" s="4">
        <f>_xlfn.XLOOKUP(orders!D926,products!$A$1:$A$49,products!$D$1:$D$49,,0)</f>
        <v>2.5</v>
      </c>
      <c r="L926" s="5">
        <f>_xlfn.XLOOKUP(D926,products!$A$1:$A$49,products!$E$1:$E$49,,0)</f>
        <v>29.784999999999997</v>
      </c>
      <c r="M926" s="5">
        <f>orders!L926*orders!E926</f>
        <v>89.35499999999999</v>
      </c>
      <c r="N926" t="str" cm="1">
        <f t="array" ref="N926">_xlfn.IFS(I926="Rob","Robusta",I926="Exc","Excelsa",I926="Ara","Arabica",I926="Lib","Liberica",I926="","")</f>
        <v>Arabica</v>
      </c>
      <c r="O926" t="str" cm="1">
        <f t="array" ref="O926">_xlfn.IFS(J926="M","Medium",J926="L","Light",J926="D","Dark",J926="","")</f>
        <v>Light</v>
      </c>
      <c r="P926" t="str">
        <f>_xlfn.XLOOKUP(Table1[[#This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_xlfn.XLOOKUP(orders!C927,customers!$A$1:$A$1001,customers!$G$1:$G$1001,,0)</f>
        <v>United States</v>
      </c>
      <c r="I927" t="str">
        <f>_xlfn.XLOOKUP(D927,products!$A$1:$A$49,products!$B$1:$B$49,,0)</f>
        <v>Ara</v>
      </c>
      <c r="J927" t="str">
        <f>_xlfn.XLOOKUP(D927,products!$A$1:$A$49,products!$C$1:$C$49,,0)</f>
        <v>M</v>
      </c>
      <c r="K927" s="4">
        <f>_xlfn.XLOOKUP(orders!D927,products!$A$1:$A$49,products!$D$1:$D$49,,0)</f>
        <v>0.5</v>
      </c>
      <c r="L927" s="5">
        <f>_xlfn.XLOOKUP(D927,products!$A$1:$A$49,products!$E$1:$E$49,,0)</f>
        <v>6.75</v>
      </c>
      <c r="M927" s="5">
        <f>orders!L927*orders!E927</f>
        <v>20.25</v>
      </c>
      <c r="N927" t="str" cm="1">
        <f t="array" ref="N927">_xlfn.IFS(I927="Rob","Robusta",I927="Exc","Excelsa",I927="Ara","Arabica",I927="Lib","Liberica",I927="","")</f>
        <v>Arabica</v>
      </c>
      <c r="O927" t="str" cm="1">
        <f t="array" ref="O927">_xlfn.IFS(J927="M","Medium",J927="L","Light",J927="D","Dark",J927="","")</f>
        <v>Medium</v>
      </c>
      <c r="P927" t="str">
        <f>_xlfn.XLOOKUP(Table1[[#This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_xlfn.XLOOKUP(orders!C928,customers!$A$1:$A$1001,customers!$G$1:$G$1001,,0)</f>
        <v>United States</v>
      </c>
      <c r="I928" t="str">
        <f>_xlfn.XLOOKUP(D928,products!$A$1:$A$49,products!$B$1:$B$49,,0)</f>
        <v>Ara</v>
      </c>
      <c r="J928" t="str">
        <f>_xlfn.XLOOKUP(D928,products!$A$1:$A$49,products!$C$1:$C$49,,0)</f>
        <v>M</v>
      </c>
      <c r="K928" s="4">
        <f>_xlfn.XLOOKUP(orders!D928,products!$A$1:$A$49,products!$D$1:$D$49,,0)</f>
        <v>0.5</v>
      </c>
      <c r="L928" s="5">
        <f>_xlfn.XLOOKUP(D928,products!$A$1:$A$49,products!$E$1:$E$49,,0)</f>
        <v>6.75</v>
      </c>
      <c r="M928" s="5">
        <f>orders!L928*orders!E928</f>
        <v>33.75</v>
      </c>
      <c r="N928" t="str" cm="1">
        <f t="array" ref="N928">_xlfn.IFS(I928="Rob","Robusta",I928="Exc","Excelsa",I928="Ara","Arabica",I928="Lib","Liberica",I928="","")</f>
        <v>Arabica</v>
      </c>
      <c r="O928" t="str" cm="1">
        <f t="array" ref="O928">_xlfn.IFS(J928="M","Medium",J928="L","Light",J928="D","Dark",J928="","")</f>
        <v>Medium</v>
      </c>
      <c r="P928" t="str">
        <f>_xlfn.XLOOKUP(Table1[[#This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_xlfn.XLOOKUP(orders!C929,customers!$A$1:$A$1001,customers!$G$1:$G$1001,,0)</f>
        <v>United States</v>
      </c>
      <c r="I929" t="str">
        <f>_xlfn.XLOOKUP(D929,products!$A$1:$A$49,products!$B$1:$B$49,,0)</f>
        <v>Exc</v>
      </c>
      <c r="J929" t="str">
        <f>_xlfn.XLOOKUP(D929,products!$A$1:$A$49,products!$C$1:$C$49,,0)</f>
        <v>D</v>
      </c>
      <c r="K929" s="4">
        <f>_xlfn.XLOOKUP(orders!D929,products!$A$1:$A$49,products!$D$1:$D$49,,0)</f>
        <v>2.5</v>
      </c>
      <c r="L929" s="5">
        <f>_xlfn.XLOOKUP(D929,products!$A$1:$A$49,products!$E$1:$E$49,,0)</f>
        <v>27.945</v>
      </c>
      <c r="M929" s="5">
        <f>orders!L929*orders!E929</f>
        <v>111.78</v>
      </c>
      <c r="N929" t="str" cm="1">
        <f t="array" ref="N929">_xlfn.IFS(I929="Rob","Robusta",I929="Exc","Excelsa",I929="Ara","Arabica",I929="Lib","Liberica",I929="","")</f>
        <v>Excelsa</v>
      </c>
      <c r="O929" t="str" cm="1">
        <f t="array" ref="O929">_xlfn.IFS(J929="M","Medium",J929="L","Light",J929="D","Dark",J929="","")</f>
        <v>Dark</v>
      </c>
      <c r="P929" t="str">
        <f>_xlfn.XLOOKUP(Table1[[#This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_xlfn.XLOOKUP(orders!C930,customers!$A$1:$A$1001,customers!$G$1:$G$1001,,0)</f>
        <v>United States</v>
      </c>
      <c r="I930" t="str">
        <f>_xlfn.XLOOKUP(D930,products!$A$1:$A$49,products!$B$1:$B$49,,0)</f>
        <v>Exc</v>
      </c>
      <c r="J930" t="str">
        <f>_xlfn.XLOOKUP(D930,products!$A$1:$A$49,products!$C$1:$C$49,,0)</f>
        <v>M</v>
      </c>
      <c r="K930" s="4">
        <f>_xlfn.XLOOKUP(orders!D930,products!$A$1:$A$49,products!$D$1:$D$49,,0)</f>
        <v>2.5</v>
      </c>
      <c r="L930" s="5">
        <f>_xlfn.XLOOKUP(D930,products!$A$1:$A$49,products!$E$1:$E$49,,0)</f>
        <v>31.624999999999996</v>
      </c>
      <c r="M930" s="5">
        <f>orders!L930*orders!E930</f>
        <v>63.249999999999993</v>
      </c>
      <c r="N930" t="str" cm="1">
        <f t="array" ref="N930">_xlfn.IFS(I930="Rob","Robusta",I930="Exc","Excelsa",I930="Ara","Arabica",I930="Lib","Liberica",I930="","")</f>
        <v>Excelsa</v>
      </c>
      <c r="O930" t="str" cm="1">
        <f t="array" ref="O930">_xlfn.IFS(J930="M","Medium",J930="L","Light",J930="D","Dark",J930="","")</f>
        <v>Medium</v>
      </c>
      <c r="P930" t="str">
        <f>_xlfn.XLOOKUP(Table1[[#This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_xlfn.XLOOKUP(orders!C931,customers!$A$1:$A$1001,customers!$G$1:$G$1001,,0)</f>
        <v>United States</v>
      </c>
      <c r="I931" t="str">
        <f>_xlfn.XLOOKUP(D931,products!$A$1:$A$49,products!$B$1:$B$49,,0)</f>
        <v>Exc</v>
      </c>
      <c r="J931" t="str">
        <f>_xlfn.XLOOKUP(D931,products!$A$1:$A$49,products!$C$1:$C$49,,0)</f>
        <v>L</v>
      </c>
      <c r="K931" s="4">
        <f>_xlfn.XLOOKUP(orders!D931,products!$A$1:$A$49,products!$D$1:$D$49,,0)</f>
        <v>0.2</v>
      </c>
      <c r="L931" s="5">
        <f>_xlfn.XLOOKUP(D931,products!$A$1:$A$49,products!$E$1:$E$49,,0)</f>
        <v>4.4550000000000001</v>
      </c>
      <c r="M931" s="5">
        <f>orders!L931*orders!E931</f>
        <v>8.91</v>
      </c>
      <c r="N931" t="str" cm="1">
        <f t="array" ref="N931">_xlfn.IFS(I931="Rob","Robusta",I931="Exc","Excelsa",I931="Ara","Arabica",I931="Lib","Liberica",I931="","")</f>
        <v>Excelsa</v>
      </c>
      <c r="O931" t="str" cm="1">
        <f t="array" ref="O931">_xlfn.IFS(J931="M","Medium",J931="L","Light",J931="D","Dark",J931="","")</f>
        <v>Light</v>
      </c>
      <c r="P931" t="str">
        <f>_xlfn.XLOOKUP(Table1[[#This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_xlfn.XLOOKUP(orders!C932,customers!$A$1:$A$1001,customers!$G$1:$G$1001,,0)</f>
        <v>United States</v>
      </c>
      <c r="I932" t="str">
        <f>_xlfn.XLOOKUP(D932,products!$A$1:$A$49,products!$B$1:$B$49,,0)</f>
        <v>Exc</v>
      </c>
      <c r="J932" t="str">
        <f>_xlfn.XLOOKUP(D932,products!$A$1:$A$49,products!$C$1:$C$49,,0)</f>
        <v>D</v>
      </c>
      <c r="K932" s="4">
        <f>_xlfn.XLOOKUP(orders!D932,products!$A$1:$A$49,products!$D$1:$D$49,,0)</f>
        <v>1</v>
      </c>
      <c r="L932" s="5">
        <f>_xlfn.XLOOKUP(D932,products!$A$1:$A$49,products!$E$1:$E$49,,0)</f>
        <v>12.15</v>
      </c>
      <c r="M932" s="5">
        <f>orders!L932*orders!E932</f>
        <v>12.15</v>
      </c>
      <c r="N932" t="str" cm="1">
        <f t="array" ref="N932">_xlfn.IFS(I932="Rob","Robusta",I932="Exc","Excelsa",I932="Ara","Arabica",I932="Lib","Liberica",I932="","")</f>
        <v>Excelsa</v>
      </c>
      <c r="O932" t="str" cm="1">
        <f t="array" ref="O932">_xlfn.IFS(J932="M","Medium",J932="L","Light",J932="D","Dark",J932="","")</f>
        <v>Dark</v>
      </c>
      <c r="P932" t="str">
        <f>_xlfn.XLOOKUP(Table1[[#This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_xlfn.XLOOKUP(orders!C933,customers!$A$1:$A$1001,customers!$G$1:$G$1001,,0)</f>
        <v>United States</v>
      </c>
      <c r="I933" t="str">
        <f>_xlfn.XLOOKUP(D933,products!$A$1:$A$49,products!$B$1:$B$49,,0)</f>
        <v>Ara</v>
      </c>
      <c r="J933" t="str">
        <f>_xlfn.XLOOKUP(D933,products!$A$1:$A$49,products!$C$1:$C$49,,0)</f>
        <v>D</v>
      </c>
      <c r="K933" s="4">
        <f>_xlfn.XLOOKUP(orders!D933,products!$A$1:$A$49,products!$D$1:$D$49,,0)</f>
        <v>0.5</v>
      </c>
      <c r="L933" s="5">
        <f>_xlfn.XLOOKUP(D933,products!$A$1:$A$49,products!$E$1:$E$49,,0)</f>
        <v>5.97</v>
      </c>
      <c r="M933" s="5">
        <f>orders!L933*orders!E933</f>
        <v>23.88</v>
      </c>
      <c r="N933" t="str" cm="1">
        <f t="array" ref="N933">_xlfn.IFS(I933="Rob","Robusta",I933="Exc","Excelsa",I933="Ara","Arabica",I933="Lib","Liberica",I933="","")</f>
        <v>Arabica</v>
      </c>
      <c r="O933" t="str" cm="1">
        <f t="array" ref="O933">_xlfn.IFS(J933="M","Medium",J933="L","Light",J933="D","Dark",J933="","")</f>
        <v>Dark</v>
      </c>
      <c r="P933" t="str">
        <f>_xlfn.XLOOKUP(Table1[[#This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_xlfn.XLOOKUP(orders!C934,customers!$A$1:$A$1001,customers!$G$1:$G$1001,,0)</f>
        <v>United States</v>
      </c>
      <c r="I934" t="str">
        <f>_xlfn.XLOOKUP(D934,products!$A$1:$A$49,products!$B$1:$B$49,,0)</f>
        <v>Exc</v>
      </c>
      <c r="J934" t="str">
        <f>_xlfn.XLOOKUP(D934,products!$A$1:$A$49,products!$C$1:$C$49,,0)</f>
        <v>M</v>
      </c>
      <c r="K934" s="4">
        <f>_xlfn.XLOOKUP(orders!D934,products!$A$1:$A$49,products!$D$1:$D$49,,0)</f>
        <v>1</v>
      </c>
      <c r="L934" s="5">
        <f>_xlfn.XLOOKUP(D934,products!$A$1:$A$49,products!$E$1:$E$49,,0)</f>
        <v>13.75</v>
      </c>
      <c r="M934" s="5">
        <f>orders!L934*orders!E934</f>
        <v>55</v>
      </c>
      <c r="N934" t="str" cm="1">
        <f t="array" ref="N934">_xlfn.IFS(I934="Rob","Robusta",I934="Exc","Excelsa",I934="Ara","Arabica",I934="Lib","Liberica",I934="","")</f>
        <v>Excelsa</v>
      </c>
      <c r="O934" t="str" cm="1">
        <f t="array" ref="O934">_xlfn.IFS(J934="M","Medium",J934="L","Light",J934="D","Dark",J934="","")</f>
        <v>Medium</v>
      </c>
      <c r="P934" t="str">
        <f>_xlfn.XLOOKUP(Table1[[#This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_xlfn.XLOOKUP(orders!C935,customers!$A$1:$A$1001,customers!$G$1:$G$1001,,0)</f>
        <v>United States</v>
      </c>
      <c r="I935" t="str">
        <f>_xlfn.XLOOKUP(D935,products!$A$1:$A$49,products!$B$1:$B$49,,0)</f>
        <v>Rob</v>
      </c>
      <c r="J935" t="str">
        <f>_xlfn.XLOOKUP(D935,products!$A$1:$A$49,products!$C$1:$C$49,,0)</f>
        <v>D</v>
      </c>
      <c r="K935" s="4">
        <f>_xlfn.XLOOKUP(orders!D935,products!$A$1:$A$49,products!$D$1:$D$49,,0)</f>
        <v>1</v>
      </c>
      <c r="L935" s="5">
        <f>_xlfn.XLOOKUP(D935,products!$A$1:$A$49,products!$E$1:$E$49,,0)</f>
        <v>8.9499999999999993</v>
      </c>
      <c r="M935" s="5">
        <f>orders!L935*orders!E935</f>
        <v>26.849999999999998</v>
      </c>
      <c r="N935" t="str" cm="1">
        <f t="array" ref="N935">_xlfn.IFS(I935="Rob","Robusta",I935="Exc","Excelsa",I935="Ara","Arabica",I935="Lib","Liberica",I935="","")</f>
        <v>Robusta</v>
      </c>
      <c r="O935" t="str" cm="1">
        <f t="array" ref="O935">_xlfn.IFS(J935="M","Medium",J935="L","Light",J935="D","Dark",J935="","")</f>
        <v>Dark</v>
      </c>
      <c r="P935" t="str">
        <f>_xlfn.XLOOKUP(Table1[[#This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_xlfn.XLOOKUP(orders!C936,customers!$A$1:$A$1001,customers!$G$1:$G$1001,,0)</f>
        <v>United States</v>
      </c>
      <c r="I936" t="str">
        <f>_xlfn.XLOOKUP(D936,products!$A$1:$A$49,products!$B$1:$B$49,,0)</f>
        <v>Rob</v>
      </c>
      <c r="J936" t="str">
        <f>_xlfn.XLOOKUP(D936,products!$A$1:$A$49,products!$C$1:$C$49,,0)</f>
        <v>M</v>
      </c>
      <c r="K936" s="4">
        <f>_xlfn.XLOOKUP(orders!D936,products!$A$1:$A$49,products!$D$1:$D$49,,0)</f>
        <v>2.5</v>
      </c>
      <c r="L936" s="5">
        <f>_xlfn.XLOOKUP(D936,products!$A$1:$A$49,products!$E$1:$E$49,,0)</f>
        <v>22.884999999999998</v>
      </c>
      <c r="M936" s="5">
        <f>orders!L936*orders!E936</f>
        <v>114.42499999999998</v>
      </c>
      <c r="N936" t="str" cm="1">
        <f t="array" ref="N936">_xlfn.IFS(I936="Rob","Robusta",I936="Exc","Excelsa",I936="Ara","Arabica",I936="Lib","Liberica",I936="","")</f>
        <v>Robusta</v>
      </c>
      <c r="O936" t="str" cm="1">
        <f t="array" ref="O936">_xlfn.IFS(J936="M","Medium",J936="L","Light",J936="D","Dark",J936="","")</f>
        <v>Medium</v>
      </c>
      <c r="P936" t="str">
        <f>_xlfn.XLOOKUP(Table1[[#This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_xlfn.XLOOKUP(orders!C937,customers!$A$1:$A$1001,customers!$G$1:$G$1001,,0)</f>
        <v>United States</v>
      </c>
      <c r="I937" t="str">
        <f>_xlfn.XLOOKUP(D937,products!$A$1:$A$49,products!$B$1:$B$49,,0)</f>
        <v>Ara</v>
      </c>
      <c r="J937" t="str">
        <f>_xlfn.XLOOKUP(D937,products!$A$1:$A$49,products!$C$1:$C$49,,0)</f>
        <v>M</v>
      </c>
      <c r="K937" s="4">
        <f>_xlfn.XLOOKUP(orders!D937,products!$A$1:$A$49,products!$D$1:$D$49,,0)</f>
        <v>2.5</v>
      </c>
      <c r="L937" s="5">
        <f>_xlfn.XLOOKUP(D937,products!$A$1:$A$49,products!$E$1:$E$49,,0)</f>
        <v>25.874999999999996</v>
      </c>
      <c r="M937" s="5">
        <f>orders!L937*orders!E937</f>
        <v>155.24999999999997</v>
      </c>
      <c r="N937" t="str" cm="1">
        <f t="array" ref="N937">_xlfn.IFS(I937="Rob","Robusta",I937="Exc","Excelsa",I937="Ara","Arabica",I937="Lib","Liberica",I937="","")</f>
        <v>Arabica</v>
      </c>
      <c r="O937" t="str" cm="1">
        <f t="array" ref="O937">_xlfn.IFS(J937="M","Medium",J937="L","Light",J937="D","Dark",J937="","")</f>
        <v>Medium</v>
      </c>
      <c r="P937" t="str">
        <f>_xlfn.XLOOKUP(Table1[[#This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_xlfn.XLOOKUP(orders!C938,customers!$A$1:$A$1001,customers!$G$1:$G$1001,,0)</f>
        <v>United States</v>
      </c>
      <c r="I938" t="str">
        <f>_xlfn.XLOOKUP(D938,products!$A$1:$A$49,products!$B$1:$B$49,,0)</f>
        <v>Lib</v>
      </c>
      <c r="J938" t="str">
        <f>_xlfn.XLOOKUP(D938,products!$A$1:$A$49,products!$C$1:$C$49,,0)</f>
        <v>D</v>
      </c>
      <c r="K938" s="4">
        <f>_xlfn.XLOOKUP(orders!D938,products!$A$1:$A$49,products!$D$1:$D$49,,0)</f>
        <v>0.5</v>
      </c>
      <c r="L938" s="5">
        <f>_xlfn.XLOOKUP(D938,products!$A$1:$A$49,products!$E$1:$E$49,,0)</f>
        <v>7.77</v>
      </c>
      <c r="M938" s="5">
        <f>orders!L938*orders!E938</f>
        <v>23.31</v>
      </c>
      <c r="N938" t="str" cm="1">
        <f t="array" ref="N938">_xlfn.IFS(I938="Rob","Robusta",I938="Exc","Excelsa",I938="Ara","Arabica",I938="Lib","Liberica",I938="","")</f>
        <v>Liberica</v>
      </c>
      <c r="O938" t="str" cm="1">
        <f t="array" ref="O938">_xlfn.IFS(J938="M","Medium",J938="L","Light",J938="D","Dark",J938="","")</f>
        <v>Dark</v>
      </c>
      <c r="P938" t="str">
        <f>_xlfn.XLOOKUP(Table1[[#This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_xlfn.XLOOKUP(orders!C939,customers!$A$1:$A$1001,customers!$G$1:$G$1001,,0)</f>
        <v>United States</v>
      </c>
      <c r="I939" t="str">
        <f>_xlfn.XLOOKUP(D939,products!$A$1:$A$49,products!$B$1:$B$49,,0)</f>
        <v>Rob</v>
      </c>
      <c r="J939" t="str">
        <f>_xlfn.XLOOKUP(D939,products!$A$1:$A$49,products!$C$1:$C$49,,0)</f>
        <v>M</v>
      </c>
      <c r="K939" s="4">
        <f>_xlfn.XLOOKUP(orders!D939,products!$A$1:$A$49,products!$D$1:$D$49,,0)</f>
        <v>2.5</v>
      </c>
      <c r="L939" s="5">
        <f>_xlfn.XLOOKUP(D939,products!$A$1:$A$49,products!$E$1:$E$49,,0)</f>
        <v>22.884999999999998</v>
      </c>
      <c r="M939" s="5">
        <f>orders!L939*orders!E939</f>
        <v>91.539999999999992</v>
      </c>
      <c r="N939" t="str" cm="1">
        <f t="array" ref="N939">_xlfn.IFS(I939="Rob","Robusta",I939="Exc","Excelsa",I939="Ara","Arabica",I939="Lib","Liberica",I939="","")</f>
        <v>Robusta</v>
      </c>
      <c r="O939" t="str" cm="1">
        <f t="array" ref="O939">_xlfn.IFS(J939="M","Medium",J939="L","Light",J939="D","Dark",J939="","")</f>
        <v>Medium</v>
      </c>
      <c r="P939" t="str">
        <f>_xlfn.XLOOKUP(Table1[[#This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_xlfn.XLOOKUP(orders!C940,customers!$A$1:$A$1001,customers!$G$1:$G$1001,,0)</f>
        <v>United States</v>
      </c>
      <c r="I940" t="str">
        <f>_xlfn.XLOOKUP(D940,products!$A$1:$A$49,products!$B$1:$B$49,,0)</f>
        <v>Exc</v>
      </c>
      <c r="J940" t="str">
        <f>_xlfn.XLOOKUP(D940,products!$A$1:$A$49,products!$C$1:$C$49,,0)</f>
        <v>L</v>
      </c>
      <c r="K940" s="4">
        <f>_xlfn.XLOOKUP(orders!D940,products!$A$1:$A$49,products!$D$1:$D$49,,0)</f>
        <v>1</v>
      </c>
      <c r="L940" s="5">
        <f>_xlfn.XLOOKUP(D940,products!$A$1:$A$49,products!$E$1:$E$49,,0)</f>
        <v>14.85</v>
      </c>
      <c r="M940" s="5">
        <f>orders!L940*orders!E940</f>
        <v>74.25</v>
      </c>
      <c r="N940" t="str" cm="1">
        <f t="array" ref="N940">_xlfn.IFS(I940="Rob","Robusta",I940="Exc","Excelsa",I940="Ara","Arabica",I940="Lib","Liberica",I940="","")</f>
        <v>Excelsa</v>
      </c>
      <c r="O940" t="str" cm="1">
        <f t="array" ref="O940">_xlfn.IFS(J940="M","Medium",J940="L","Light",J940="D","Dark",J940="","")</f>
        <v>Light</v>
      </c>
      <c r="P940" t="str">
        <f>_xlfn.XLOOKUP(Table1[[#This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_xlfn.XLOOKUP(orders!C941,customers!$A$1:$A$1001,customers!$G$1:$G$1001,,0)</f>
        <v>United States</v>
      </c>
      <c r="I941" t="str">
        <f>_xlfn.XLOOKUP(D941,products!$A$1:$A$49,products!$B$1:$B$49,,0)</f>
        <v>Lib</v>
      </c>
      <c r="J941" t="str">
        <f>_xlfn.XLOOKUP(D941,products!$A$1:$A$49,products!$C$1:$C$49,,0)</f>
        <v>L</v>
      </c>
      <c r="K941" s="4">
        <f>_xlfn.XLOOKUP(orders!D941,products!$A$1:$A$49,products!$D$1:$D$49,,0)</f>
        <v>0.2</v>
      </c>
      <c r="L941" s="5">
        <f>_xlfn.XLOOKUP(D941,products!$A$1:$A$49,products!$E$1:$E$49,,0)</f>
        <v>4.7549999999999999</v>
      </c>
      <c r="M941" s="5">
        <f>orders!L941*orders!E941</f>
        <v>28.53</v>
      </c>
      <c r="N941" t="str" cm="1">
        <f t="array" ref="N941">_xlfn.IFS(I941="Rob","Robusta",I941="Exc","Excelsa",I941="Ara","Arabica",I941="Lib","Liberica",I941="","")</f>
        <v>Liberica</v>
      </c>
      <c r="O941" t="str" cm="1">
        <f t="array" ref="O941">_xlfn.IFS(J941="M","Medium",J941="L","Light",J941="D","Dark",J941="","")</f>
        <v>Light</v>
      </c>
      <c r="P941" t="str">
        <f>_xlfn.XLOOKUP(Table1[[#This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_xlfn.XLOOKUP(orders!C942,customers!$A$1:$A$1001,customers!$G$1:$G$1001,,0)</f>
        <v>United States</v>
      </c>
      <c r="I942" t="str">
        <f>_xlfn.XLOOKUP(D942,products!$A$1:$A$49,products!$B$1:$B$49,,0)</f>
        <v>Rob</v>
      </c>
      <c r="J942" t="str">
        <f>_xlfn.XLOOKUP(D942,products!$A$1:$A$49,products!$C$1:$C$49,,0)</f>
        <v>L</v>
      </c>
      <c r="K942" s="4">
        <f>_xlfn.XLOOKUP(orders!D942,products!$A$1:$A$49,products!$D$1:$D$49,,0)</f>
        <v>0.5</v>
      </c>
      <c r="L942" s="5">
        <f>_xlfn.XLOOKUP(D942,products!$A$1:$A$49,products!$E$1:$E$49,,0)</f>
        <v>7.169999999999999</v>
      </c>
      <c r="M942" s="5">
        <f>orders!L942*orders!E942</f>
        <v>14.339999999999998</v>
      </c>
      <c r="N942" t="str" cm="1">
        <f t="array" ref="N942">_xlfn.IFS(I942="Rob","Robusta",I942="Exc","Excelsa",I942="Ara","Arabica",I942="Lib","Liberica",I942="","")</f>
        <v>Robusta</v>
      </c>
      <c r="O942" t="str" cm="1">
        <f t="array" ref="O942">_xlfn.IFS(J942="M","Medium",J942="L","Light",J942="D","Dark",J942="","")</f>
        <v>Light</v>
      </c>
      <c r="P942" t="str">
        <f>_xlfn.XLOOKUP(Table1[[#This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_xlfn.XLOOKUP(orders!C943,customers!$A$1:$A$1001,customers!$G$1:$G$1001,,0)</f>
        <v>Ireland</v>
      </c>
      <c r="I943" t="str">
        <f>_xlfn.XLOOKUP(D943,products!$A$1:$A$49,products!$B$1:$B$49,,0)</f>
        <v>Ara</v>
      </c>
      <c r="J943" t="str">
        <f>_xlfn.XLOOKUP(D943,products!$A$1:$A$49,products!$C$1:$C$49,,0)</f>
        <v>L</v>
      </c>
      <c r="K943" s="4">
        <f>_xlfn.XLOOKUP(orders!D943,products!$A$1:$A$49,products!$D$1:$D$49,,0)</f>
        <v>0.5</v>
      </c>
      <c r="L943" s="5">
        <f>_xlfn.XLOOKUP(D943,products!$A$1:$A$49,products!$E$1:$E$49,,0)</f>
        <v>7.77</v>
      </c>
      <c r="M943" s="5">
        <f>orders!L943*orders!E943</f>
        <v>15.54</v>
      </c>
      <c r="N943" t="str" cm="1">
        <f t="array" ref="N943">_xlfn.IFS(I943="Rob","Robusta",I943="Exc","Excelsa",I943="Ara","Arabica",I943="Lib","Liberica",I943="","")</f>
        <v>Arabica</v>
      </c>
      <c r="O943" t="str" cm="1">
        <f t="array" ref="O943">_xlfn.IFS(J943="M","Medium",J943="L","Light",J943="D","Dark",J943="","")</f>
        <v>Light</v>
      </c>
      <c r="P943" t="str">
        <f>_xlfn.XLOOKUP(Table1[[#This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_xlfn.XLOOKUP(orders!C944,customers!$A$1:$A$1001,customers!$G$1:$G$1001,,0)</f>
        <v>United States</v>
      </c>
      <c r="I944" t="str">
        <f>_xlfn.XLOOKUP(D944,products!$A$1:$A$49,products!$B$1:$B$49,,0)</f>
        <v>Rob</v>
      </c>
      <c r="J944" t="str">
        <f>_xlfn.XLOOKUP(D944,products!$A$1:$A$49,products!$C$1:$C$49,,0)</f>
        <v>L</v>
      </c>
      <c r="K944" s="4">
        <f>_xlfn.XLOOKUP(orders!D944,products!$A$1:$A$49,products!$D$1:$D$49,,0)</f>
        <v>1</v>
      </c>
      <c r="L944" s="5">
        <f>_xlfn.XLOOKUP(D944,products!$A$1:$A$49,products!$E$1:$E$49,,0)</f>
        <v>11.95</v>
      </c>
      <c r="M944" s="5">
        <f>orders!L944*orders!E944</f>
        <v>35.849999999999994</v>
      </c>
      <c r="N944" t="str" cm="1">
        <f t="array" ref="N944">_xlfn.IFS(I944="Rob","Robusta",I944="Exc","Excelsa",I944="Ara","Arabica",I944="Lib","Liberica",I944="","")</f>
        <v>Robusta</v>
      </c>
      <c r="O944" t="str" cm="1">
        <f t="array" ref="O944">_xlfn.IFS(J944="M","Medium",J944="L","Light",J944="D","Dark",J944="","")</f>
        <v>Light</v>
      </c>
      <c r="P944" t="str">
        <f>_xlfn.XLOOKUP(Table1[[#This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_xlfn.XLOOKUP(orders!C945,customers!$A$1:$A$1001,customers!$G$1:$G$1001,,0)</f>
        <v>United States</v>
      </c>
      <c r="I945" t="str">
        <f>_xlfn.XLOOKUP(D945,products!$A$1:$A$49,products!$B$1:$B$49,,0)</f>
        <v>Ara</v>
      </c>
      <c r="J945" t="str">
        <f>_xlfn.XLOOKUP(D945,products!$A$1:$A$49,products!$C$1:$C$49,,0)</f>
        <v>L</v>
      </c>
      <c r="K945" s="4">
        <f>_xlfn.XLOOKUP(orders!D945,products!$A$1:$A$49,products!$D$1:$D$49,,0)</f>
        <v>0.5</v>
      </c>
      <c r="L945" s="5">
        <f>_xlfn.XLOOKUP(D945,products!$A$1:$A$49,products!$E$1:$E$49,,0)</f>
        <v>7.77</v>
      </c>
      <c r="M945" s="5">
        <f>orders!L945*orders!E945</f>
        <v>46.62</v>
      </c>
      <c r="N945" t="str" cm="1">
        <f t="array" ref="N945">_xlfn.IFS(I945="Rob","Robusta",I945="Exc","Excelsa",I945="Ara","Arabica",I945="Lib","Liberica",I945="","")</f>
        <v>Arabica</v>
      </c>
      <c r="O945" t="str" cm="1">
        <f t="array" ref="O945">_xlfn.IFS(J945="M","Medium",J945="L","Light",J945="D","Dark",J945="","")</f>
        <v>Light</v>
      </c>
      <c r="P945" t="str">
        <f>_xlfn.XLOOKUP(Table1[[#This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_xlfn.XLOOKUP(orders!C946,customers!$A$1:$A$1001,customers!$G$1:$G$1001,,0)</f>
        <v>United States</v>
      </c>
      <c r="I946" t="str">
        <f>_xlfn.XLOOKUP(D946,products!$A$1:$A$49,products!$B$1:$B$49,,0)</f>
        <v>Rob</v>
      </c>
      <c r="J946" t="str">
        <f>_xlfn.XLOOKUP(D946,products!$A$1:$A$49,products!$C$1:$C$49,,0)</f>
        <v>L</v>
      </c>
      <c r="K946" s="4">
        <f>_xlfn.XLOOKUP(orders!D946,products!$A$1:$A$49,products!$D$1:$D$49,,0)</f>
        <v>0.5</v>
      </c>
      <c r="L946" s="5">
        <f>_xlfn.XLOOKUP(D946,products!$A$1:$A$49,products!$E$1:$E$49,,0)</f>
        <v>7.169999999999999</v>
      </c>
      <c r="M946" s="5">
        <f>orders!L946*orders!E946</f>
        <v>35.849999999999994</v>
      </c>
      <c r="N946" t="str" cm="1">
        <f t="array" ref="N946">_xlfn.IFS(I946="Rob","Robusta",I946="Exc","Excelsa",I946="Ara","Arabica",I946="Lib","Liberica",I946="","")</f>
        <v>Robusta</v>
      </c>
      <c r="O946" t="str" cm="1">
        <f t="array" ref="O946">_xlfn.IFS(J946="M","Medium",J946="L","Light",J946="D","Dark",J946="","")</f>
        <v>Light</v>
      </c>
      <c r="P946" t="str">
        <f>_xlfn.XLOOKUP(Table1[[#This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_xlfn.XLOOKUP(orders!C947,customers!$A$1:$A$1001,customers!$G$1:$G$1001,,0)</f>
        <v>United States</v>
      </c>
      <c r="I947" t="str">
        <f>_xlfn.XLOOKUP(D947,products!$A$1:$A$49,products!$B$1:$B$49,,0)</f>
        <v>Lib</v>
      </c>
      <c r="J947" t="str">
        <f>_xlfn.XLOOKUP(D947,products!$A$1:$A$49,products!$C$1:$C$49,,0)</f>
        <v>D</v>
      </c>
      <c r="K947" s="4">
        <f>_xlfn.XLOOKUP(orders!D947,products!$A$1:$A$49,products!$D$1:$D$49,,0)</f>
        <v>2.5</v>
      </c>
      <c r="L947" s="5">
        <f>_xlfn.XLOOKUP(D947,products!$A$1:$A$49,products!$E$1:$E$49,,0)</f>
        <v>29.784999999999997</v>
      </c>
      <c r="M947" s="5">
        <f>orders!L947*orders!E947</f>
        <v>119.13999999999999</v>
      </c>
      <c r="N947" t="str" cm="1">
        <f t="array" ref="N947">_xlfn.IFS(I947="Rob","Robusta",I947="Exc","Excelsa",I947="Ara","Arabica",I947="Lib","Liberica",I947="","")</f>
        <v>Liberica</v>
      </c>
      <c r="O947" t="str" cm="1">
        <f t="array" ref="O947">_xlfn.IFS(J947="M","Medium",J947="L","Light",J947="D","Dark",J947="","")</f>
        <v>Dark</v>
      </c>
      <c r="P947" t="str">
        <f>_xlfn.XLOOKUP(Table1[[#This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_xlfn.XLOOKUP(orders!C948,customers!$A$1:$A$1001,customers!$G$1:$G$1001,,0)</f>
        <v>United States</v>
      </c>
      <c r="I948" t="str">
        <f>_xlfn.XLOOKUP(D948,products!$A$1:$A$49,products!$B$1:$B$49,,0)</f>
        <v>Lib</v>
      </c>
      <c r="J948" t="str">
        <f>_xlfn.XLOOKUP(D948,products!$A$1:$A$49,products!$C$1:$C$49,,0)</f>
        <v>D</v>
      </c>
      <c r="K948" s="4">
        <f>_xlfn.XLOOKUP(orders!D948,products!$A$1:$A$49,products!$D$1:$D$49,,0)</f>
        <v>0.5</v>
      </c>
      <c r="L948" s="5">
        <f>_xlfn.XLOOKUP(D948,products!$A$1:$A$49,products!$E$1:$E$49,,0)</f>
        <v>7.77</v>
      </c>
      <c r="M948" s="5">
        <f>orders!L948*orders!E948</f>
        <v>23.31</v>
      </c>
      <c r="N948" t="str" cm="1">
        <f t="array" ref="N948">_xlfn.IFS(I948="Rob","Robusta",I948="Exc","Excelsa",I948="Ara","Arabica",I948="Lib","Liberica",I948="","")</f>
        <v>Liberica</v>
      </c>
      <c r="O948" t="str" cm="1">
        <f t="array" ref="O948">_xlfn.IFS(J948="M","Medium",J948="L","Light",J948="D","Dark",J948="","")</f>
        <v>Dark</v>
      </c>
      <c r="P948" t="str">
        <f>_xlfn.XLOOKUP(Table1[[#This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_xlfn.XLOOKUP(orders!C949,customers!$A$1:$A$1001,customers!$G$1:$G$1001,,0)</f>
        <v>Ireland</v>
      </c>
      <c r="I949" t="str">
        <f>_xlfn.XLOOKUP(D949,products!$A$1:$A$49,products!$B$1:$B$49,,0)</f>
        <v>Ara</v>
      </c>
      <c r="J949" t="str">
        <f>_xlfn.XLOOKUP(D949,products!$A$1:$A$49,products!$C$1:$C$49,,0)</f>
        <v>M</v>
      </c>
      <c r="K949" s="4">
        <f>_xlfn.XLOOKUP(orders!D949,products!$A$1:$A$49,products!$D$1:$D$49,,0)</f>
        <v>1</v>
      </c>
      <c r="L949" s="5">
        <f>_xlfn.XLOOKUP(D949,products!$A$1:$A$49,products!$E$1:$E$49,,0)</f>
        <v>11.25</v>
      </c>
      <c r="M949" s="5">
        <f>orders!L949*orders!E949</f>
        <v>11.25</v>
      </c>
      <c r="N949" t="str" cm="1">
        <f t="array" ref="N949">_xlfn.IFS(I949="Rob","Robusta",I949="Exc","Excelsa",I949="Ara","Arabica",I949="Lib","Liberica",I949="","")</f>
        <v>Arabica</v>
      </c>
      <c r="O949" t="str" cm="1">
        <f t="array" ref="O949">_xlfn.IFS(J949="M","Medium",J949="L","Light",J949="D","Dark",J949="","")</f>
        <v>Medium</v>
      </c>
      <c r="P949" t="str">
        <f>_xlfn.XLOOKUP(Table1[[#This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_xlfn.XLOOKUP(orders!C950,customers!$A$1:$A$1001,customers!$G$1:$G$1001,,0)</f>
        <v>United Kingdom</v>
      </c>
      <c r="I950" t="str">
        <f>_xlfn.XLOOKUP(D950,products!$A$1:$A$49,products!$B$1:$B$49,,0)</f>
        <v>Exc</v>
      </c>
      <c r="J950" t="str">
        <f>_xlfn.XLOOKUP(D950,products!$A$1:$A$49,products!$C$1:$C$49,,0)</f>
        <v>D</v>
      </c>
      <c r="K950" s="4">
        <f>_xlfn.XLOOKUP(orders!D950,products!$A$1:$A$49,products!$D$1:$D$49,,0)</f>
        <v>2.5</v>
      </c>
      <c r="L950" s="5">
        <f>_xlfn.XLOOKUP(D950,products!$A$1:$A$49,products!$E$1:$E$49,,0)</f>
        <v>27.945</v>
      </c>
      <c r="M950" s="5">
        <f>orders!L950*orders!E950</f>
        <v>83.835000000000008</v>
      </c>
      <c r="N950" t="str" cm="1">
        <f t="array" ref="N950">_xlfn.IFS(I950="Rob","Robusta",I950="Exc","Excelsa",I950="Ara","Arabica",I950="Lib","Liberica",I950="","")</f>
        <v>Excelsa</v>
      </c>
      <c r="O950" t="str" cm="1">
        <f t="array" ref="O950">_xlfn.IFS(J950="M","Medium",J950="L","Light",J950="D","Dark",J950="","")</f>
        <v>Dark</v>
      </c>
      <c r="P950" t="str">
        <f>_xlfn.XLOOKUP(Table1[[#This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_xlfn.XLOOKUP(orders!C951,customers!$A$1:$A$1001,customers!$G$1:$G$1001,,0)</f>
        <v>Ireland</v>
      </c>
      <c r="I951" t="str">
        <f>_xlfn.XLOOKUP(D951,products!$A$1:$A$49,products!$B$1:$B$49,,0)</f>
        <v>Rob</v>
      </c>
      <c r="J951" t="str">
        <f>_xlfn.XLOOKUP(D951,products!$A$1:$A$49,products!$C$1:$C$49,,0)</f>
        <v>L</v>
      </c>
      <c r="K951" s="4">
        <f>_xlfn.XLOOKUP(orders!D951,products!$A$1:$A$49,products!$D$1:$D$49,,0)</f>
        <v>2.5</v>
      </c>
      <c r="L951" s="5">
        <f>_xlfn.XLOOKUP(D951,products!$A$1:$A$49,products!$E$1:$E$49,,0)</f>
        <v>27.484999999999996</v>
      </c>
      <c r="M951" s="5">
        <f>orders!L951*orders!E951</f>
        <v>109.93999999999998</v>
      </c>
      <c r="N951" t="str" cm="1">
        <f t="array" ref="N951">_xlfn.IFS(I951="Rob","Robusta",I951="Exc","Excelsa",I951="Ara","Arabica",I951="Lib","Liberica",I951="","")</f>
        <v>Robusta</v>
      </c>
      <c r="O951" t="str" cm="1">
        <f t="array" ref="O951">_xlfn.IFS(J951="M","Medium",J951="L","Light",J951="D","Dark",J951="","")</f>
        <v>Light</v>
      </c>
      <c r="P951" t="str">
        <f>_xlfn.XLOOKUP(Table1[[#This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_xlfn.XLOOKUP(orders!C952,customers!$A$1:$A$1001,customers!$G$1:$G$1001,,0)</f>
        <v>United States</v>
      </c>
      <c r="I952" t="str">
        <f>_xlfn.XLOOKUP(D952,products!$A$1:$A$49,products!$B$1:$B$49,,0)</f>
        <v>Rob</v>
      </c>
      <c r="J952" t="str">
        <f>_xlfn.XLOOKUP(D952,products!$A$1:$A$49,products!$C$1:$C$49,,0)</f>
        <v>L</v>
      </c>
      <c r="K952" s="4">
        <f>_xlfn.XLOOKUP(orders!D952,products!$A$1:$A$49,products!$D$1:$D$49,,0)</f>
        <v>0.2</v>
      </c>
      <c r="L952" s="5">
        <f>_xlfn.XLOOKUP(D952,products!$A$1:$A$49,products!$E$1:$E$49,,0)</f>
        <v>3.5849999999999995</v>
      </c>
      <c r="M952" s="5">
        <f>orders!L952*orders!E952</f>
        <v>14.339999999999998</v>
      </c>
      <c r="N952" t="str" cm="1">
        <f t="array" ref="N952">_xlfn.IFS(I952="Rob","Robusta",I952="Exc","Excelsa",I952="Ara","Arabica",I952="Lib","Liberica",I952="","")</f>
        <v>Robusta</v>
      </c>
      <c r="O952" t="str" cm="1">
        <f t="array" ref="O952">_xlfn.IFS(J952="M","Medium",J952="L","Light",J952="D","Dark",J952="","")</f>
        <v>Light</v>
      </c>
      <c r="P952" t="str">
        <f>_xlfn.XLOOKUP(Table1[[#This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_xlfn.XLOOKUP(orders!C953,customers!$A$1:$A$1001,customers!$G$1:$G$1001,,0)</f>
        <v>United States</v>
      </c>
      <c r="I953" t="str">
        <f>_xlfn.XLOOKUP(D953,products!$A$1:$A$49,products!$B$1:$B$49,,0)</f>
        <v>Rob</v>
      </c>
      <c r="J953" t="str">
        <f>_xlfn.XLOOKUP(D953,products!$A$1:$A$49,products!$C$1:$C$49,,0)</f>
        <v>L</v>
      </c>
      <c r="K953" s="4">
        <f>_xlfn.XLOOKUP(orders!D953,products!$A$1:$A$49,products!$D$1:$D$49,,0)</f>
        <v>0.2</v>
      </c>
      <c r="L953" s="5">
        <f>_xlfn.XLOOKUP(D953,products!$A$1:$A$49,products!$E$1:$E$49,,0)</f>
        <v>3.5849999999999995</v>
      </c>
      <c r="M953" s="5">
        <f>orders!L953*orders!E953</f>
        <v>21.509999999999998</v>
      </c>
      <c r="N953" t="str" cm="1">
        <f t="array" ref="N953">_xlfn.IFS(I953="Rob","Robusta",I953="Exc","Excelsa",I953="Ara","Arabica",I953="Lib","Liberica",I953="","")</f>
        <v>Robusta</v>
      </c>
      <c r="O953" t="str" cm="1">
        <f t="array" ref="O953">_xlfn.IFS(J953="M","Medium",J953="L","Light",J953="D","Dark",J953="","")</f>
        <v>Light</v>
      </c>
      <c r="P953" t="str">
        <f>_xlfn.XLOOKUP(Table1[[#This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_xlfn.XLOOKUP(orders!C954,customers!$A$1:$A$1001,customers!$G$1:$G$1001,,0)</f>
        <v>Ireland</v>
      </c>
      <c r="I954" t="str">
        <f>_xlfn.XLOOKUP(D954,products!$A$1:$A$49,products!$B$1:$B$49,,0)</f>
        <v>Ara</v>
      </c>
      <c r="J954" t="str">
        <f>_xlfn.XLOOKUP(D954,products!$A$1:$A$49,products!$C$1:$C$49,,0)</f>
        <v>M</v>
      </c>
      <c r="K954" s="4">
        <f>_xlfn.XLOOKUP(orders!D954,products!$A$1:$A$49,products!$D$1:$D$49,,0)</f>
        <v>1</v>
      </c>
      <c r="L954" s="5">
        <f>_xlfn.XLOOKUP(D954,products!$A$1:$A$49,products!$E$1:$E$49,,0)</f>
        <v>11.25</v>
      </c>
      <c r="M954" s="5">
        <f>orders!L954*orders!E954</f>
        <v>22.5</v>
      </c>
      <c r="N954" t="str" cm="1">
        <f t="array" ref="N954">_xlfn.IFS(I954="Rob","Robusta",I954="Exc","Excelsa",I954="Ara","Arabica",I954="Lib","Liberica",I954="","")</f>
        <v>Arabica</v>
      </c>
      <c r="O954" t="str" cm="1">
        <f t="array" ref="O954">_xlfn.IFS(J954="M","Medium",J954="L","Light",J954="D","Dark",J954="","")</f>
        <v>Medium</v>
      </c>
      <c r="P954" t="str">
        <f>_xlfn.XLOOKUP(Table1[[#This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_xlfn.XLOOKUP(orders!C955,customers!$A$1:$A$1001,customers!$G$1:$G$1001,,0)</f>
        <v>United States</v>
      </c>
      <c r="I955" t="str">
        <f>_xlfn.XLOOKUP(D955,products!$A$1:$A$49,products!$B$1:$B$49,,0)</f>
        <v>Ara</v>
      </c>
      <c r="J955" t="str">
        <f>_xlfn.XLOOKUP(D955,products!$A$1:$A$49,products!$C$1:$C$49,,0)</f>
        <v>L</v>
      </c>
      <c r="K955" s="4">
        <f>_xlfn.XLOOKUP(orders!D955,products!$A$1:$A$49,products!$D$1:$D$49,,0)</f>
        <v>0.2</v>
      </c>
      <c r="L955" s="5">
        <f>_xlfn.XLOOKUP(D955,products!$A$1:$A$49,products!$E$1:$E$49,,0)</f>
        <v>3.8849999999999998</v>
      </c>
      <c r="M955" s="5">
        <f>orders!L955*orders!E955</f>
        <v>3.8849999999999998</v>
      </c>
      <c r="N955" t="str" cm="1">
        <f t="array" ref="N955">_xlfn.IFS(I955="Rob","Robusta",I955="Exc","Excelsa",I955="Ara","Arabica",I955="Lib","Liberica",I955="","")</f>
        <v>Arabica</v>
      </c>
      <c r="O955" t="str" cm="1">
        <f t="array" ref="O955">_xlfn.IFS(J955="M","Medium",J955="L","Light",J955="D","Dark",J955="","")</f>
        <v>Light</v>
      </c>
      <c r="P955" t="str">
        <f>_xlfn.XLOOKUP(Table1[[#This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_xlfn.XLOOKUP(orders!C956,customers!$A$1:$A$1001,customers!$G$1:$G$1001,,0)</f>
        <v>United States</v>
      </c>
      <c r="I956" t="str">
        <f>_xlfn.XLOOKUP(D956,products!$A$1:$A$49,products!$B$1:$B$49,,0)</f>
        <v>Exc</v>
      </c>
      <c r="J956" t="str">
        <f>_xlfn.XLOOKUP(D956,products!$A$1:$A$49,products!$C$1:$C$49,,0)</f>
        <v>D</v>
      </c>
      <c r="K956" s="4">
        <f>_xlfn.XLOOKUP(orders!D956,products!$A$1:$A$49,products!$D$1:$D$49,,0)</f>
        <v>2.5</v>
      </c>
      <c r="L956" s="5">
        <f>_xlfn.XLOOKUP(D956,products!$A$1:$A$49,products!$E$1:$E$49,,0)</f>
        <v>27.945</v>
      </c>
      <c r="M956" s="5">
        <f>orders!L956*orders!E956</f>
        <v>27.945</v>
      </c>
      <c r="N956" t="str" cm="1">
        <f t="array" ref="N956">_xlfn.IFS(I956="Rob","Robusta",I956="Exc","Excelsa",I956="Ara","Arabica",I956="Lib","Liberica",I956="","")</f>
        <v>Excelsa</v>
      </c>
      <c r="O956" t="str" cm="1">
        <f t="array" ref="O956">_xlfn.IFS(J956="M","Medium",J956="L","Light",J956="D","Dark",J956="","")</f>
        <v>Dark</v>
      </c>
      <c r="P956" t="str">
        <f>_xlfn.XLOOKUP(Table1[[#This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_xlfn.XLOOKUP(orders!C957,customers!$A$1:$A$1001,customers!$G$1:$G$1001,,0)</f>
        <v>United States</v>
      </c>
      <c r="I957" t="str">
        <f>_xlfn.XLOOKUP(D957,products!$A$1:$A$49,products!$B$1:$B$49,,0)</f>
        <v>Exc</v>
      </c>
      <c r="J957" t="str">
        <f>_xlfn.XLOOKUP(D957,products!$A$1:$A$49,products!$C$1:$C$49,,0)</f>
        <v>L</v>
      </c>
      <c r="K957" s="4">
        <f>_xlfn.XLOOKUP(orders!D957,products!$A$1:$A$49,products!$D$1:$D$49,,0)</f>
        <v>2.5</v>
      </c>
      <c r="L957" s="5">
        <f>_xlfn.XLOOKUP(D957,products!$A$1:$A$49,products!$E$1:$E$49,,0)</f>
        <v>34.154999999999994</v>
      </c>
      <c r="M957" s="5">
        <f>orders!L957*orders!E957</f>
        <v>170.77499999999998</v>
      </c>
      <c r="N957" t="str" cm="1">
        <f t="array" ref="N957">_xlfn.IFS(I957="Rob","Robusta",I957="Exc","Excelsa",I957="Ara","Arabica",I957="Lib","Liberica",I957="","")</f>
        <v>Excelsa</v>
      </c>
      <c r="O957" t="str" cm="1">
        <f t="array" ref="O957">_xlfn.IFS(J957="M","Medium",J957="L","Light",J957="D","Dark",J957="","")</f>
        <v>Light</v>
      </c>
      <c r="P957" t="str">
        <f>_xlfn.XLOOKUP(Table1[[#This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_xlfn.XLOOKUP(orders!C958,customers!$A$1:$A$1001,customers!$G$1:$G$1001,,0)</f>
        <v>United States</v>
      </c>
      <c r="I958" t="str">
        <f>_xlfn.XLOOKUP(D958,products!$A$1:$A$49,products!$B$1:$B$49,,0)</f>
        <v>Rob</v>
      </c>
      <c r="J958" t="str">
        <f>_xlfn.XLOOKUP(D958,products!$A$1:$A$49,products!$C$1:$C$49,,0)</f>
        <v>L</v>
      </c>
      <c r="K958" s="4">
        <f>_xlfn.XLOOKUP(orders!D958,products!$A$1:$A$49,products!$D$1:$D$49,,0)</f>
        <v>2.5</v>
      </c>
      <c r="L958" s="5">
        <f>_xlfn.XLOOKUP(D958,products!$A$1:$A$49,products!$E$1:$E$49,,0)</f>
        <v>27.484999999999996</v>
      </c>
      <c r="M958" s="5">
        <f>orders!L958*orders!E958</f>
        <v>54.969999999999992</v>
      </c>
      <c r="N958" t="str" cm="1">
        <f t="array" ref="N958">_xlfn.IFS(I958="Rob","Robusta",I958="Exc","Excelsa",I958="Ara","Arabica",I958="Lib","Liberica",I958="","")</f>
        <v>Robusta</v>
      </c>
      <c r="O958" t="str" cm="1">
        <f t="array" ref="O958">_xlfn.IFS(J958="M","Medium",J958="L","Light",J958="D","Dark",J958="","")</f>
        <v>Light</v>
      </c>
      <c r="P958" t="str">
        <f>_xlfn.XLOOKUP(Table1[[#This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_xlfn.XLOOKUP(orders!C959,customers!$A$1:$A$1001,customers!$G$1:$G$1001,,0)</f>
        <v>United States</v>
      </c>
      <c r="I959" t="str">
        <f>_xlfn.XLOOKUP(D959,products!$A$1:$A$49,products!$B$1:$B$49,,0)</f>
        <v>Exc</v>
      </c>
      <c r="J959" t="str">
        <f>_xlfn.XLOOKUP(D959,products!$A$1:$A$49,products!$C$1:$C$49,,0)</f>
        <v>L</v>
      </c>
      <c r="K959" s="4">
        <f>_xlfn.XLOOKUP(orders!D959,products!$A$1:$A$49,products!$D$1:$D$49,,0)</f>
        <v>1</v>
      </c>
      <c r="L959" s="5">
        <f>_xlfn.XLOOKUP(D959,products!$A$1:$A$49,products!$E$1:$E$49,,0)</f>
        <v>14.85</v>
      </c>
      <c r="M959" s="5">
        <f>orders!L959*orders!E959</f>
        <v>14.85</v>
      </c>
      <c r="N959" t="str" cm="1">
        <f t="array" ref="N959">_xlfn.IFS(I959="Rob","Robusta",I959="Exc","Excelsa",I959="Ara","Arabica",I959="Lib","Liberica",I959="","")</f>
        <v>Excelsa</v>
      </c>
      <c r="O959" t="str" cm="1">
        <f t="array" ref="O959">_xlfn.IFS(J959="M","Medium",J959="L","Light",J959="D","Dark",J959="","")</f>
        <v>Light</v>
      </c>
      <c r="P959" t="str">
        <f>_xlfn.XLOOKUP(Table1[[#This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_xlfn.XLOOKUP(orders!C960,customers!$A$1:$A$1001,customers!$G$1:$G$1001,,0)</f>
        <v>United States</v>
      </c>
      <c r="I960" t="str">
        <f>_xlfn.XLOOKUP(D960,products!$A$1:$A$49,products!$B$1:$B$49,,0)</f>
        <v>Ara</v>
      </c>
      <c r="J960" t="str">
        <f>_xlfn.XLOOKUP(D960,products!$A$1:$A$49,products!$C$1:$C$49,,0)</f>
        <v>L</v>
      </c>
      <c r="K960" s="4">
        <f>_xlfn.XLOOKUP(orders!D960,products!$A$1:$A$49,products!$D$1:$D$49,,0)</f>
        <v>0.2</v>
      </c>
      <c r="L960" s="5">
        <f>_xlfn.XLOOKUP(D960,products!$A$1:$A$49,products!$E$1:$E$49,,0)</f>
        <v>3.8849999999999998</v>
      </c>
      <c r="M960" s="5">
        <f>orders!L960*orders!E960</f>
        <v>7.77</v>
      </c>
      <c r="N960" t="str" cm="1">
        <f t="array" ref="N960">_xlfn.IFS(I960="Rob","Robusta",I960="Exc","Excelsa",I960="Ara","Arabica",I960="Lib","Liberica",I960="","")</f>
        <v>Arabica</v>
      </c>
      <c r="O960" t="str" cm="1">
        <f t="array" ref="O960">_xlfn.IFS(J960="M","Medium",J960="L","Light",J960="D","Dark",J960="","")</f>
        <v>Light</v>
      </c>
      <c r="P960" t="str">
        <f>_xlfn.XLOOKUP(Table1[[#This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_xlfn.XLOOKUP(orders!C961,customers!$A$1:$A$1001,customers!$G$1:$G$1001,,0)</f>
        <v>United States</v>
      </c>
      <c r="I961" t="str">
        <f>_xlfn.XLOOKUP(D961,products!$A$1:$A$49,products!$B$1:$B$49,,0)</f>
        <v>Lib</v>
      </c>
      <c r="J961" t="str">
        <f>_xlfn.XLOOKUP(D961,products!$A$1:$A$49,products!$C$1:$C$49,,0)</f>
        <v>L</v>
      </c>
      <c r="K961" s="4">
        <f>_xlfn.XLOOKUP(orders!D961,products!$A$1:$A$49,products!$D$1:$D$49,,0)</f>
        <v>0.2</v>
      </c>
      <c r="L961" s="5">
        <f>_xlfn.XLOOKUP(D961,products!$A$1:$A$49,products!$E$1:$E$49,,0)</f>
        <v>4.7549999999999999</v>
      </c>
      <c r="M961" s="5">
        <f>orders!L961*orders!E961</f>
        <v>23.774999999999999</v>
      </c>
      <c r="N961" t="str" cm="1">
        <f t="array" ref="N961">_xlfn.IFS(I961="Rob","Robusta",I961="Exc","Excelsa",I961="Ara","Arabica",I961="Lib","Liberica",I961="","")</f>
        <v>Liberica</v>
      </c>
      <c r="O961" t="str" cm="1">
        <f t="array" ref="O961">_xlfn.IFS(J961="M","Medium",J961="L","Light",J961="D","Dark",J961="","")</f>
        <v>Light</v>
      </c>
      <c r="P961" t="str">
        <f>_xlfn.XLOOKUP(Table1[[#This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_xlfn.XLOOKUP(orders!C962,customers!$A$1:$A$1001,customers!$G$1:$G$1001,,0)</f>
        <v>United States</v>
      </c>
      <c r="I962" t="str">
        <f>_xlfn.XLOOKUP(D962,products!$A$1:$A$49,products!$B$1:$B$49,,0)</f>
        <v>Lib</v>
      </c>
      <c r="J962" t="str">
        <f>_xlfn.XLOOKUP(D962,products!$A$1:$A$49,products!$C$1:$C$49,,0)</f>
        <v>L</v>
      </c>
      <c r="K962" s="4">
        <f>_xlfn.XLOOKUP(orders!D962,products!$A$1:$A$49,products!$D$1:$D$49,,0)</f>
        <v>1</v>
      </c>
      <c r="L962" s="5">
        <f>_xlfn.XLOOKUP(D962,products!$A$1:$A$49,products!$E$1:$E$49,,0)</f>
        <v>15.85</v>
      </c>
      <c r="M962" s="5">
        <f>orders!L962*orders!E962</f>
        <v>79.25</v>
      </c>
      <c r="N962" t="str" cm="1">
        <f t="array" ref="N962">_xlfn.IFS(I962="Rob","Robusta",I962="Exc","Excelsa",I962="Ara","Arabica",I962="Lib","Liberica",I962="","")</f>
        <v>Liberica</v>
      </c>
      <c r="O962" t="str" cm="1">
        <f t="array" ref="O962">_xlfn.IFS(J962="M","Medium",J962="L","Light",J962="D","Dark",J962="","")</f>
        <v>Light</v>
      </c>
      <c r="P962" t="str">
        <f>_xlfn.XLOOKUP(Table1[[#This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_xlfn.XLOOKUP(orders!C963,customers!$A$1:$A$1001,customers!$G$1:$G$1001,,0)</f>
        <v>United States</v>
      </c>
      <c r="I963" t="str">
        <f>_xlfn.XLOOKUP(D963,products!$A$1:$A$49,products!$B$1:$B$49,,0)</f>
        <v>Ara</v>
      </c>
      <c r="J963" t="str">
        <f>_xlfn.XLOOKUP(D963,products!$A$1:$A$49,products!$C$1:$C$49,,0)</f>
        <v>D</v>
      </c>
      <c r="K963" s="4">
        <f>_xlfn.XLOOKUP(orders!D963,products!$A$1:$A$49,products!$D$1:$D$49,,0)</f>
        <v>2.5</v>
      </c>
      <c r="L963" s="5">
        <f>_xlfn.XLOOKUP(D963,products!$A$1:$A$49,products!$E$1:$E$49,,0)</f>
        <v>22.884999999999998</v>
      </c>
      <c r="M963" s="5">
        <f>orders!L963*orders!E963</f>
        <v>45.769999999999996</v>
      </c>
      <c r="N963" t="str" cm="1">
        <f t="array" ref="N963">_xlfn.IFS(I963="Rob","Robusta",I963="Exc","Excelsa",I963="Ara","Arabica",I963="Lib","Liberica",I963="","")</f>
        <v>Arabica</v>
      </c>
      <c r="O963" t="str" cm="1">
        <f t="array" ref="O963">_xlfn.IFS(J963="M","Medium",J963="L","Light",J963="D","Dark",J963="","")</f>
        <v>Dark</v>
      </c>
      <c r="P963" t="str">
        <f>_xlfn.XLOOKUP(Table1[[#This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_xlfn.XLOOKUP(orders!C964,customers!$A$1:$A$1001,customers!$G$1:$G$1001,,0)</f>
        <v>Ireland</v>
      </c>
      <c r="I964" t="str">
        <f>_xlfn.XLOOKUP(D964,products!$A$1:$A$49,products!$B$1:$B$49,,0)</f>
        <v>Rob</v>
      </c>
      <c r="J964" t="str">
        <f>_xlfn.XLOOKUP(D964,products!$A$1:$A$49,products!$C$1:$C$49,,0)</f>
        <v>D</v>
      </c>
      <c r="K964" s="4">
        <f>_xlfn.XLOOKUP(orders!D964,products!$A$1:$A$49,products!$D$1:$D$49,,0)</f>
        <v>1</v>
      </c>
      <c r="L964" s="5">
        <f>_xlfn.XLOOKUP(D964,products!$A$1:$A$49,products!$E$1:$E$49,,0)</f>
        <v>8.9499999999999993</v>
      </c>
      <c r="M964" s="5">
        <f>orders!L964*orders!E964</f>
        <v>8.9499999999999993</v>
      </c>
      <c r="N964" t="str" cm="1">
        <f t="array" ref="N964">_xlfn.IFS(I964="Rob","Robusta",I964="Exc","Excelsa",I964="Ara","Arabica",I964="Lib","Liberica",I964="","")</f>
        <v>Robusta</v>
      </c>
      <c r="O964" t="str" cm="1">
        <f t="array" ref="O964">_xlfn.IFS(J964="M","Medium",J964="L","Light",J964="D","Dark",J964="","")</f>
        <v>Dark</v>
      </c>
      <c r="P964" t="str">
        <f>_xlfn.XLOOKUP(Table1[[#This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_xlfn.XLOOKUP(orders!C965,customers!$A$1:$A$1001,customers!$G$1:$G$1001,,0)</f>
        <v>United States</v>
      </c>
      <c r="I965" t="str">
        <f>_xlfn.XLOOKUP(D965,products!$A$1:$A$49,products!$B$1:$B$49,,0)</f>
        <v>Rob</v>
      </c>
      <c r="J965" t="str">
        <f>_xlfn.XLOOKUP(D965,products!$A$1:$A$49,products!$C$1:$C$49,,0)</f>
        <v>M</v>
      </c>
      <c r="K965" s="4">
        <f>_xlfn.XLOOKUP(orders!D965,products!$A$1:$A$49,products!$D$1:$D$49,,0)</f>
        <v>0.5</v>
      </c>
      <c r="L965" s="5">
        <f>_xlfn.XLOOKUP(D965,products!$A$1:$A$49,products!$E$1:$E$49,,0)</f>
        <v>5.97</v>
      </c>
      <c r="M965" s="5">
        <f>orders!L965*orders!E965</f>
        <v>23.88</v>
      </c>
      <c r="N965" t="str" cm="1">
        <f t="array" ref="N965">_xlfn.IFS(I965="Rob","Robusta",I965="Exc","Excelsa",I965="Ara","Arabica",I965="Lib","Liberica",I965="","")</f>
        <v>Robusta</v>
      </c>
      <c r="O965" t="str" cm="1">
        <f t="array" ref="O965">_xlfn.IFS(J965="M","Medium",J965="L","Light",J965="D","Dark",J965="","")</f>
        <v>Medium</v>
      </c>
      <c r="P965" t="str">
        <f>_xlfn.XLOOKUP(Table1[[#This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_xlfn.XLOOKUP(orders!C966,customers!$A$1:$A$1001,customers!$G$1:$G$1001,,0)</f>
        <v>United States</v>
      </c>
      <c r="I966" t="str">
        <f>_xlfn.XLOOKUP(D966,products!$A$1:$A$49,products!$B$1:$B$49,,0)</f>
        <v>Exc</v>
      </c>
      <c r="J966" t="str">
        <f>_xlfn.XLOOKUP(D966,products!$A$1:$A$49,products!$C$1:$C$49,,0)</f>
        <v>L</v>
      </c>
      <c r="K966" s="4">
        <f>_xlfn.XLOOKUP(orders!D966,products!$A$1:$A$49,products!$D$1:$D$49,,0)</f>
        <v>0.2</v>
      </c>
      <c r="L966" s="5">
        <f>_xlfn.XLOOKUP(D966,products!$A$1:$A$49,products!$E$1:$E$49,,0)</f>
        <v>4.4550000000000001</v>
      </c>
      <c r="M966" s="5">
        <f>orders!L966*orders!E966</f>
        <v>22.274999999999999</v>
      </c>
      <c r="N966" t="str" cm="1">
        <f t="array" ref="N966">_xlfn.IFS(I966="Rob","Robusta",I966="Exc","Excelsa",I966="Ara","Arabica",I966="Lib","Liberica",I966="","")</f>
        <v>Excelsa</v>
      </c>
      <c r="O966" t="str" cm="1">
        <f t="array" ref="O966">_xlfn.IFS(J966="M","Medium",J966="L","Light",J966="D","Dark",J966="","")</f>
        <v>Light</v>
      </c>
      <c r="P966" t="str">
        <f>_xlfn.XLOOKUP(Table1[[#This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_xlfn.XLOOKUP(orders!C967,customers!$A$1:$A$1001,customers!$G$1:$G$1001,,0)</f>
        <v>United States</v>
      </c>
      <c r="I967" t="str">
        <f>_xlfn.XLOOKUP(D967,products!$A$1:$A$49,products!$B$1:$B$49,,0)</f>
        <v>Rob</v>
      </c>
      <c r="J967" t="str">
        <f>_xlfn.XLOOKUP(D967,products!$A$1:$A$49,products!$C$1:$C$49,,0)</f>
        <v>M</v>
      </c>
      <c r="K967" s="4">
        <f>_xlfn.XLOOKUP(orders!D967,products!$A$1:$A$49,products!$D$1:$D$49,,0)</f>
        <v>1</v>
      </c>
      <c r="L967" s="5">
        <f>_xlfn.XLOOKUP(D967,products!$A$1:$A$49,products!$E$1:$E$49,,0)</f>
        <v>9.9499999999999993</v>
      </c>
      <c r="M967" s="5">
        <f>orders!L967*orders!E967</f>
        <v>29.849999999999998</v>
      </c>
      <c r="N967" t="str" cm="1">
        <f t="array" ref="N967">_xlfn.IFS(I967="Rob","Robusta",I967="Exc","Excelsa",I967="Ara","Arabica",I967="Lib","Liberica",I967="","")</f>
        <v>Robusta</v>
      </c>
      <c r="O967" t="str" cm="1">
        <f t="array" ref="O967">_xlfn.IFS(J967="M","Medium",J967="L","Light",J967="D","Dark",J967="","")</f>
        <v>Medium</v>
      </c>
      <c r="P967" t="str">
        <f>_xlfn.XLOOKUP(Table1[[#This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_xlfn.XLOOKUP(orders!C968,customers!$A$1:$A$1001,customers!$G$1:$G$1001,,0)</f>
        <v>United States</v>
      </c>
      <c r="I968" t="str">
        <f>_xlfn.XLOOKUP(D968,products!$A$1:$A$49,products!$B$1:$B$49,,0)</f>
        <v>Exc</v>
      </c>
      <c r="J968" t="str">
        <f>_xlfn.XLOOKUP(D968,products!$A$1:$A$49,products!$C$1:$C$49,,0)</f>
        <v>L</v>
      </c>
      <c r="K968" s="4">
        <f>_xlfn.XLOOKUP(orders!D968,products!$A$1:$A$49,products!$D$1:$D$49,,0)</f>
        <v>0.5</v>
      </c>
      <c r="L968" s="5">
        <f>_xlfn.XLOOKUP(D968,products!$A$1:$A$49,products!$E$1:$E$49,,0)</f>
        <v>8.91</v>
      </c>
      <c r="M968" s="5">
        <f>orders!L968*orders!E968</f>
        <v>53.46</v>
      </c>
      <c r="N968" t="str" cm="1">
        <f t="array" ref="N968">_xlfn.IFS(I968="Rob","Robusta",I968="Exc","Excelsa",I968="Ara","Arabica",I968="Lib","Liberica",I968="","")</f>
        <v>Excelsa</v>
      </c>
      <c r="O968" t="str" cm="1">
        <f t="array" ref="O968">_xlfn.IFS(J968="M","Medium",J968="L","Light",J968="D","Dark",J968="","")</f>
        <v>Light</v>
      </c>
      <c r="P968" t="str">
        <f>_xlfn.XLOOKUP(Table1[[#This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_xlfn.XLOOKUP(orders!C969,customers!$A$1:$A$1001,customers!$G$1:$G$1001,,0)</f>
        <v>Ireland</v>
      </c>
      <c r="I969" t="str">
        <f>_xlfn.XLOOKUP(D969,products!$A$1:$A$49,products!$B$1:$B$49,,0)</f>
        <v>Rob</v>
      </c>
      <c r="J969" t="str">
        <f>_xlfn.XLOOKUP(D969,products!$A$1:$A$49,products!$C$1:$C$49,,0)</f>
        <v>D</v>
      </c>
      <c r="K969" s="4">
        <f>_xlfn.XLOOKUP(orders!D969,products!$A$1:$A$49,products!$D$1:$D$49,,0)</f>
        <v>0.2</v>
      </c>
      <c r="L969" s="5">
        <f>_xlfn.XLOOKUP(D969,products!$A$1:$A$49,products!$E$1:$E$49,,0)</f>
        <v>2.6849999999999996</v>
      </c>
      <c r="M969" s="5">
        <f>orders!L969*orders!E969</f>
        <v>2.6849999999999996</v>
      </c>
      <c r="N969" t="str" cm="1">
        <f t="array" ref="N969">_xlfn.IFS(I969="Rob","Robusta",I969="Exc","Excelsa",I969="Ara","Arabica",I969="Lib","Liberica",I969="","")</f>
        <v>Robusta</v>
      </c>
      <c r="O969" t="str" cm="1">
        <f t="array" ref="O969">_xlfn.IFS(J969="M","Medium",J969="L","Light",J969="D","Dark",J969="","")</f>
        <v>Dark</v>
      </c>
      <c r="P969" t="str">
        <f>_xlfn.XLOOKUP(Table1[[#This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_xlfn.XLOOKUP(orders!C970,customers!$A$1:$A$1001,customers!$G$1:$G$1001,,0)</f>
        <v>United States</v>
      </c>
      <c r="I970" t="str">
        <f>_xlfn.XLOOKUP(D970,products!$A$1:$A$49,products!$B$1:$B$49,,0)</f>
        <v>Rob</v>
      </c>
      <c r="J970" t="str">
        <f>_xlfn.XLOOKUP(D970,products!$A$1:$A$49,products!$C$1:$C$49,,0)</f>
        <v>M</v>
      </c>
      <c r="K970" s="4">
        <f>_xlfn.XLOOKUP(orders!D970,products!$A$1:$A$49,products!$D$1:$D$49,,0)</f>
        <v>0.2</v>
      </c>
      <c r="L970" s="5">
        <f>_xlfn.XLOOKUP(D970,products!$A$1:$A$49,products!$E$1:$E$49,,0)</f>
        <v>2.9849999999999999</v>
      </c>
      <c r="M970" s="5">
        <f>orders!L970*orders!E970</f>
        <v>5.97</v>
      </c>
      <c r="N970" t="str" cm="1">
        <f t="array" ref="N970">_xlfn.IFS(I970="Rob","Robusta",I970="Exc","Excelsa",I970="Ara","Arabica",I970="Lib","Liberica",I970="","")</f>
        <v>Robusta</v>
      </c>
      <c r="O970" t="str" cm="1">
        <f t="array" ref="O970">_xlfn.IFS(J970="M","Medium",J970="L","Light",J970="D","Dark",J970="","")</f>
        <v>Medium</v>
      </c>
      <c r="P970" t="str">
        <f>_xlfn.XLOOKUP(Table1[[#This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_xlfn.XLOOKUP(orders!C971,customers!$A$1:$A$1001,customers!$G$1:$G$1001,,0)</f>
        <v>United States</v>
      </c>
      <c r="I971" t="str">
        <f>_xlfn.XLOOKUP(D971,products!$A$1:$A$49,products!$B$1:$B$49,,0)</f>
        <v>Lib</v>
      </c>
      <c r="J971" t="str">
        <f>_xlfn.XLOOKUP(D971,products!$A$1:$A$49,products!$C$1:$C$49,,0)</f>
        <v>D</v>
      </c>
      <c r="K971" s="4">
        <f>_xlfn.XLOOKUP(orders!D971,products!$A$1:$A$49,products!$D$1:$D$49,,0)</f>
        <v>1</v>
      </c>
      <c r="L971" s="5">
        <f>_xlfn.XLOOKUP(D971,products!$A$1:$A$49,products!$E$1:$E$49,,0)</f>
        <v>12.95</v>
      </c>
      <c r="M971" s="5">
        <f>orders!L971*orders!E971</f>
        <v>12.95</v>
      </c>
      <c r="N971" t="str" cm="1">
        <f t="array" ref="N971">_xlfn.IFS(I971="Rob","Robusta",I971="Exc","Excelsa",I971="Ara","Arabica",I971="Lib","Liberica",I971="","")</f>
        <v>Liberica</v>
      </c>
      <c r="O971" t="str" cm="1">
        <f t="array" ref="O971">_xlfn.IFS(J971="M","Medium",J971="L","Light",J971="D","Dark",J971="","")</f>
        <v>Dark</v>
      </c>
      <c r="P971" t="str">
        <f>_xlfn.XLOOKUP(Table1[[#This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_xlfn.XLOOKUP(orders!C972,customers!$A$1:$A$1001,customers!$G$1:$G$1001,,0)</f>
        <v>United States</v>
      </c>
      <c r="I972" t="str">
        <f>_xlfn.XLOOKUP(D972,products!$A$1:$A$49,products!$B$1:$B$49,,0)</f>
        <v>Exc</v>
      </c>
      <c r="J972" t="str">
        <f>_xlfn.XLOOKUP(D972,products!$A$1:$A$49,products!$C$1:$C$49,,0)</f>
        <v>M</v>
      </c>
      <c r="K972" s="4">
        <f>_xlfn.XLOOKUP(orders!D972,products!$A$1:$A$49,products!$D$1:$D$49,,0)</f>
        <v>0.5</v>
      </c>
      <c r="L972" s="5">
        <f>_xlfn.XLOOKUP(D972,products!$A$1:$A$49,products!$E$1:$E$49,,0)</f>
        <v>8.25</v>
      </c>
      <c r="M972" s="5">
        <f>orders!L972*orders!E972</f>
        <v>8.25</v>
      </c>
      <c r="N972" t="str" cm="1">
        <f t="array" ref="N972">_xlfn.IFS(I972="Rob","Robusta",I972="Exc","Excelsa",I972="Ara","Arabica",I972="Lib","Liberica",I972="","")</f>
        <v>Excelsa</v>
      </c>
      <c r="O972" t="str" cm="1">
        <f t="array" ref="O972">_xlfn.IFS(J972="M","Medium",J972="L","Light",J972="D","Dark",J972="","")</f>
        <v>Medium</v>
      </c>
      <c r="P972" t="str">
        <f>_xlfn.XLOOKUP(Table1[[#This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_xlfn.XLOOKUP(orders!C973,customers!$A$1:$A$1001,customers!$G$1:$G$1001,,0)</f>
        <v>United States</v>
      </c>
      <c r="I973" t="str">
        <f>_xlfn.XLOOKUP(D973,products!$A$1:$A$49,products!$B$1:$B$49,,0)</f>
        <v>Ara</v>
      </c>
      <c r="J973" t="str">
        <f>_xlfn.XLOOKUP(D973,products!$A$1:$A$49,products!$C$1:$C$49,,0)</f>
        <v>L</v>
      </c>
      <c r="K973" s="4">
        <f>_xlfn.XLOOKUP(orders!D973,products!$A$1:$A$49,products!$D$1:$D$49,,0)</f>
        <v>2.5</v>
      </c>
      <c r="L973" s="5">
        <f>_xlfn.XLOOKUP(D973,products!$A$1:$A$49,products!$E$1:$E$49,,0)</f>
        <v>29.784999999999997</v>
      </c>
      <c r="M973" s="5">
        <f>orders!L973*orders!E973</f>
        <v>148.92499999999998</v>
      </c>
      <c r="N973" t="str" cm="1">
        <f t="array" ref="N973">_xlfn.IFS(I973="Rob","Robusta",I973="Exc","Excelsa",I973="Ara","Arabica",I973="Lib","Liberica",I973="","")</f>
        <v>Arabica</v>
      </c>
      <c r="O973" t="str" cm="1">
        <f t="array" ref="O973">_xlfn.IFS(J973="M","Medium",J973="L","Light",J973="D","Dark",J973="","")</f>
        <v>Light</v>
      </c>
      <c r="P973" t="str">
        <f>_xlfn.XLOOKUP(Table1[[#This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_xlfn.XLOOKUP(orders!C974,customers!$A$1:$A$1001,customers!$G$1:$G$1001,,0)</f>
        <v>Ireland</v>
      </c>
      <c r="I974" t="str">
        <f>_xlfn.XLOOKUP(D974,products!$A$1:$A$49,products!$B$1:$B$49,,0)</f>
        <v>Ara</v>
      </c>
      <c r="J974" t="str">
        <f>_xlfn.XLOOKUP(D974,products!$A$1:$A$49,products!$C$1:$C$49,,0)</f>
        <v>L</v>
      </c>
      <c r="K974" s="4">
        <f>_xlfn.XLOOKUP(orders!D974,products!$A$1:$A$49,products!$D$1:$D$49,,0)</f>
        <v>2.5</v>
      </c>
      <c r="L974" s="5">
        <f>_xlfn.XLOOKUP(D974,products!$A$1:$A$49,products!$E$1:$E$49,,0)</f>
        <v>29.784999999999997</v>
      </c>
      <c r="M974" s="5">
        <f>orders!L974*orders!E974</f>
        <v>89.35499999999999</v>
      </c>
      <c r="N974" t="str" cm="1">
        <f t="array" ref="N974">_xlfn.IFS(I974="Rob","Robusta",I974="Exc","Excelsa",I974="Ara","Arabica",I974="Lib","Liberica",I974="","")</f>
        <v>Arabica</v>
      </c>
      <c r="O974" t="str" cm="1">
        <f t="array" ref="O974">_xlfn.IFS(J974="M","Medium",J974="L","Light",J974="D","Dark",J974="","")</f>
        <v>Light</v>
      </c>
      <c r="P974" t="str">
        <f>_xlfn.XLOOKUP(Table1[[#This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_xlfn.XLOOKUP(orders!C975,customers!$A$1:$A$1001,customers!$G$1:$G$1001,,0)</f>
        <v>United States</v>
      </c>
      <c r="I975" t="str">
        <f>_xlfn.XLOOKUP(D975,products!$A$1:$A$49,products!$B$1:$B$49,,0)</f>
        <v>Lib</v>
      </c>
      <c r="J975" t="str">
        <f>_xlfn.XLOOKUP(D975,products!$A$1:$A$49,products!$C$1:$C$49,,0)</f>
        <v>M</v>
      </c>
      <c r="K975" s="4">
        <f>_xlfn.XLOOKUP(orders!D975,products!$A$1:$A$49,products!$D$1:$D$49,,0)</f>
        <v>1</v>
      </c>
      <c r="L975" s="5">
        <f>_xlfn.XLOOKUP(D975,products!$A$1:$A$49,products!$E$1:$E$49,,0)</f>
        <v>14.55</v>
      </c>
      <c r="M975" s="5">
        <f>orders!L975*orders!E975</f>
        <v>87.300000000000011</v>
      </c>
      <c r="N975" t="str" cm="1">
        <f t="array" ref="N975">_xlfn.IFS(I975="Rob","Robusta",I975="Exc","Excelsa",I975="Ara","Arabica",I975="Lib","Liberica",I975="","")</f>
        <v>Liberica</v>
      </c>
      <c r="O975" t="str" cm="1">
        <f t="array" ref="O975">_xlfn.IFS(J975="M","Medium",J975="L","Light",J975="D","Dark",J975="","")</f>
        <v>Medium</v>
      </c>
      <c r="P975" t="str">
        <f>_xlfn.XLOOKUP(Table1[[#This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_xlfn.XLOOKUP(orders!C976,customers!$A$1:$A$1001,customers!$G$1:$G$1001,,0)</f>
        <v>United States</v>
      </c>
      <c r="I976" t="str">
        <f>_xlfn.XLOOKUP(D976,products!$A$1:$A$49,products!$B$1:$B$49,,0)</f>
        <v>Rob</v>
      </c>
      <c r="J976" t="str">
        <f>_xlfn.XLOOKUP(D976,products!$A$1:$A$49,products!$C$1:$C$49,,0)</f>
        <v>D</v>
      </c>
      <c r="K976" s="4">
        <f>_xlfn.XLOOKUP(orders!D976,products!$A$1:$A$49,products!$D$1:$D$49,,0)</f>
        <v>0.5</v>
      </c>
      <c r="L976" s="5">
        <f>_xlfn.XLOOKUP(D976,products!$A$1:$A$49,products!$E$1:$E$49,,0)</f>
        <v>5.3699999999999992</v>
      </c>
      <c r="M976" s="5">
        <f>orders!L976*orders!E976</f>
        <v>5.3699999999999992</v>
      </c>
      <c r="N976" t="str" cm="1">
        <f t="array" ref="N976">_xlfn.IFS(I976="Rob","Robusta",I976="Exc","Excelsa",I976="Ara","Arabica",I976="Lib","Liberica",I976="","")</f>
        <v>Robusta</v>
      </c>
      <c r="O976" t="str" cm="1">
        <f t="array" ref="O976">_xlfn.IFS(J976="M","Medium",J976="L","Light",J976="D","Dark",J976="","")</f>
        <v>Dark</v>
      </c>
      <c r="P976" t="str">
        <f>_xlfn.XLOOKUP(Table1[[#This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_xlfn.XLOOKUP(orders!C977,customers!$A$1:$A$1001,customers!$G$1:$G$1001,,0)</f>
        <v>Ireland</v>
      </c>
      <c r="I977" t="str">
        <f>_xlfn.XLOOKUP(D977,products!$A$1:$A$49,products!$B$1:$B$49,,0)</f>
        <v>Ara</v>
      </c>
      <c r="J977" t="str">
        <f>_xlfn.XLOOKUP(D977,products!$A$1:$A$49,products!$C$1:$C$49,,0)</f>
        <v>D</v>
      </c>
      <c r="K977" s="4">
        <f>_xlfn.XLOOKUP(orders!D977,products!$A$1:$A$49,products!$D$1:$D$49,,0)</f>
        <v>0.2</v>
      </c>
      <c r="L977" s="5">
        <f>_xlfn.XLOOKUP(D977,products!$A$1:$A$49,products!$E$1:$E$49,,0)</f>
        <v>2.9849999999999999</v>
      </c>
      <c r="M977" s="5">
        <f>orders!L977*orders!E977</f>
        <v>8.9550000000000001</v>
      </c>
      <c r="N977" t="str" cm="1">
        <f t="array" ref="N977">_xlfn.IFS(I977="Rob","Robusta",I977="Exc","Excelsa",I977="Ara","Arabica",I977="Lib","Liberica",I977="","")</f>
        <v>Arabica</v>
      </c>
      <c r="O977" t="str" cm="1">
        <f t="array" ref="O977">_xlfn.IFS(J977="M","Medium",J977="L","Light",J977="D","Dark",J977="","")</f>
        <v>Dark</v>
      </c>
      <c r="P977" t="str">
        <f>_xlfn.XLOOKUP(Table1[[#This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_xlfn.XLOOKUP(orders!C978,customers!$A$1:$A$1001,customers!$G$1:$G$1001,,0)</f>
        <v>United States</v>
      </c>
      <c r="I978" t="str">
        <f>_xlfn.XLOOKUP(D978,products!$A$1:$A$49,products!$B$1:$B$49,,0)</f>
        <v>Rob</v>
      </c>
      <c r="J978" t="str">
        <f>_xlfn.XLOOKUP(D978,products!$A$1:$A$49,products!$C$1:$C$49,,0)</f>
        <v>L</v>
      </c>
      <c r="K978" s="4">
        <f>_xlfn.XLOOKUP(orders!D978,products!$A$1:$A$49,products!$D$1:$D$49,,0)</f>
        <v>2.5</v>
      </c>
      <c r="L978" s="5">
        <f>_xlfn.XLOOKUP(D978,products!$A$1:$A$49,products!$E$1:$E$49,,0)</f>
        <v>27.484999999999996</v>
      </c>
      <c r="M978" s="5">
        <f>orders!L978*orders!E978</f>
        <v>137.42499999999998</v>
      </c>
      <c r="N978" t="str" cm="1">
        <f t="array" ref="N978">_xlfn.IFS(I978="Rob","Robusta",I978="Exc","Excelsa",I978="Ara","Arabica",I978="Lib","Liberica",I978="","")</f>
        <v>Robusta</v>
      </c>
      <c r="O978" t="str" cm="1">
        <f t="array" ref="O978">_xlfn.IFS(J978="M","Medium",J978="L","Light",J978="D","Dark",J978="","")</f>
        <v>Light</v>
      </c>
      <c r="P978" t="str">
        <f>_xlfn.XLOOKUP(Table1[[#This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_xlfn.XLOOKUP(orders!C979,customers!$A$1:$A$1001,customers!$G$1:$G$1001,,0)</f>
        <v>United States</v>
      </c>
      <c r="I979" t="str">
        <f>_xlfn.XLOOKUP(D979,products!$A$1:$A$49,products!$B$1:$B$49,,0)</f>
        <v>Rob</v>
      </c>
      <c r="J979" t="str">
        <f>_xlfn.XLOOKUP(D979,products!$A$1:$A$49,products!$C$1:$C$49,,0)</f>
        <v>L</v>
      </c>
      <c r="K979" s="4">
        <f>_xlfn.XLOOKUP(orders!D979,products!$A$1:$A$49,products!$D$1:$D$49,,0)</f>
        <v>1</v>
      </c>
      <c r="L979" s="5">
        <f>_xlfn.XLOOKUP(D979,products!$A$1:$A$49,products!$E$1:$E$49,,0)</f>
        <v>11.95</v>
      </c>
      <c r="M979" s="5">
        <f>orders!L979*orders!E979</f>
        <v>59.75</v>
      </c>
      <c r="N979" t="str" cm="1">
        <f t="array" ref="N979">_xlfn.IFS(I979="Rob","Robusta",I979="Exc","Excelsa",I979="Ara","Arabica",I979="Lib","Liberica",I979="","")</f>
        <v>Robusta</v>
      </c>
      <c r="O979" t="str" cm="1">
        <f t="array" ref="O979">_xlfn.IFS(J979="M","Medium",J979="L","Light",J979="D","Dark",J979="","")</f>
        <v>Light</v>
      </c>
      <c r="P979" t="str">
        <f>_xlfn.XLOOKUP(Table1[[#This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_xlfn.XLOOKUP(orders!C980,customers!$A$1:$A$1001,customers!$G$1:$G$1001,,0)</f>
        <v>United States</v>
      </c>
      <c r="I980" t="str">
        <f>_xlfn.XLOOKUP(D980,products!$A$1:$A$49,products!$B$1:$B$49,,0)</f>
        <v>Ara</v>
      </c>
      <c r="J980" t="str">
        <f>_xlfn.XLOOKUP(D980,products!$A$1:$A$49,products!$C$1:$C$49,,0)</f>
        <v>L</v>
      </c>
      <c r="K980" s="4">
        <f>_xlfn.XLOOKUP(orders!D980,products!$A$1:$A$49,products!$D$1:$D$49,,0)</f>
        <v>0.5</v>
      </c>
      <c r="L980" s="5">
        <f>_xlfn.XLOOKUP(D980,products!$A$1:$A$49,products!$E$1:$E$49,,0)</f>
        <v>7.77</v>
      </c>
      <c r="M980" s="5">
        <f>orders!L980*orders!E980</f>
        <v>23.31</v>
      </c>
      <c r="N980" t="str" cm="1">
        <f t="array" ref="N980">_xlfn.IFS(I980="Rob","Robusta",I980="Exc","Excelsa",I980="Ara","Arabica",I980="Lib","Liberica",I980="","")</f>
        <v>Arabica</v>
      </c>
      <c r="O980" t="str" cm="1">
        <f t="array" ref="O980">_xlfn.IFS(J980="M","Medium",J980="L","Light",J980="D","Dark",J980="","")</f>
        <v>Light</v>
      </c>
      <c r="P980" t="str">
        <f>_xlfn.XLOOKUP(Table1[[#This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_xlfn.XLOOKUP(orders!C981,customers!$A$1:$A$1001,customers!$G$1:$G$1001,,0)</f>
        <v>United States</v>
      </c>
      <c r="I981" t="str">
        <f>_xlfn.XLOOKUP(D981,products!$A$1:$A$49,products!$B$1:$B$49,,0)</f>
        <v>Rob</v>
      </c>
      <c r="J981" t="str">
        <f>_xlfn.XLOOKUP(D981,products!$A$1:$A$49,products!$C$1:$C$49,,0)</f>
        <v>D</v>
      </c>
      <c r="K981" s="4">
        <f>_xlfn.XLOOKUP(orders!D981,products!$A$1:$A$49,products!$D$1:$D$49,,0)</f>
        <v>0.5</v>
      </c>
      <c r="L981" s="5">
        <f>_xlfn.XLOOKUP(D981,products!$A$1:$A$49,products!$E$1:$E$49,,0)</f>
        <v>5.3699999999999992</v>
      </c>
      <c r="M981" s="5">
        <f>orders!L981*orders!E981</f>
        <v>10.739999999999998</v>
      </c>
      <c r="N981" t="str" cm="1">
        <f t="array" ref="N981">_xlfn.IFS(I981="Rob","Robusta",I981="Exc","Excelsa",I981="Ara","Arabica",I981="Lib","Liberica",I981="","")</f>
        <v>Robusta</v>
      </c>
      <c r="O981" t="str" cm="1">
        <f t="array" ref="O981">_xlfn.IFS(J981="M","Medium",J981="L","Light",J981="D","Dark",J981="","")</f>
        <v>Dark</v>
      </c>
      <c r="P981" t="str">
        <f>_xlfn.XLOOKUP(Table1[[#This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_xlfn.XLOOKUP(orders!C982,customers!$A$1:$A$1001,customers!$G$1:$G$1001,,0)</f>
        <v>United States</v>
      </c>
      <c r="I982" t="str">
        <f>_xlfn.XLOOKUP(D982,products!$A$1:$A$49,products!$B$1:$B$49,,0)</f>
        <v>Exc</v>
      </c>
      <c r="J982" t="str">
        <f>_xlfn.XLOOKUP(D982,products!$A$1:$A$49,products!$C$1:$C$49,,0)</f>
        <v>D</v>
      </c>
      <c r="K982" s="4">
        <f>_xlfn.XLOOKUP(orders!D982,products!$A$1:$A$49,products!$D$1:$D$49,,0)</f>
        <v>2.5</v>
      </c>
      <c r="L982" s="5">
        <f>_xlfn.XLOOKUP(D982,products!$A$1:$A$49,products!$E$1:$E$49,,0)</f>
        <v>27.945</v>
      </c>
      <c r="M982" s="5">
        <f>orders!L982*orders!E982</f>
        <v>167.67000000000002</v>
      </c>
      <c r="N982" t="str" cm="1">
        <f t="array" ref="N982">_xlfn.IFS(I982="Rob","Robusta",I982="Exc","Excelsa",I982="Ara","Arabica",I982="Lib","Liberica",I982="","")</f>
        <v>Excelsa</v>
      </c>
      <c r="O982" t="str" cm="1">
        <f t="array" ref="O982">_xlfn.IFS(J982="M","Medium",J982="L","Light",J982="D","Dark",J982="","")</f>
        <v>Dark</v>
      </c>
      <c r="P982" t="str">
        <f>_xlfn.XLOOKUP(Table1[[#This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_xlfn.XLOOKUP(orders!C983,customers!$A$1:$A$1001,customers!$G$1:$G$1001,,0)</f>
        <v>United States</v>
      </c>
      <c r="I983" t="str">
        <f>_xlfn.XLOOKUP(D983,products!$A$1:$A$49,products!$B$1:$B$49,,0)</f>
        <v>Exc</v>
      </c>
      <c r="J983" t="str">
        <f>_xlfn.XLOOKUP(D983,products!$A$1:$A$49,products!$C$1:$C$49,,0)</f>
        <v>D</v>
      </c>
      <c r="K983" s="4">
        <f>_xlfn.XLOOKUP(orders!D983,products!$A$1:$A$49,products!$D$1:$D$49,,0)</f>
        <v>0.2</v>
      </c>
      <c r="L983" s="5">
        <f>_xlfn.XLOOKUP(D983,products!$A$1:$A$49,products!$E$1:$E$49,,0)</f>
        <v>3.645</v>
      </c>
      <c r="M983" s="5">
        <f>orders!L983*orders!E983</f>
        <v>21.87</v>
      </c>
      <c r="N983" t="str" cm="1">
        <f t="array" ref="N983">_xlfn.IFS(I983="Rob","Robusta",I983="Exc","Excelsa",I983="Ara","Arabica",I983="Lib","Liberica",I983="","")</f>
        <v>Excelsa</v>
      </c>
      <c r="O983" t="str" cm="1">
        <f t="array" ref="O983">_xlfn.IFS(J983="M","Medium",J983="L","Light",J983="D","Dark",J983="","")</f>
        <v>Dark</v>
      </c>
      <c r="P983" t="str">
        <f>_xlfn.XLOOKUP(Table1[[#This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_xlfn.XLOOKUP(orders!C984,customers!$A$1:$A$1001,customers!$G$1:$G$1001,,0)</f>
        <v>United States</v>
      </c>
      <c r="I984" t="str">
        <f>_xlfn.XLOOKUP(D984,products!$A$1:$A$49,products!$B$1:$B$49,,0)</f>
        <v>Rob</v>
      </c>
      <c r="J984" t="str">
        <f>_xlfn.XLOOKUP(D984,products!$A$1:$A$49,products!$C$1:$C$49,,0)</f>
        <v>L</v>
      </c>
      <c r="K984" s="4">
        <f>_xlfn.XLOOKUP(orders!D984,products!$A$1:$A$49,products!$D$1:$D$49,,0)</f>
        <v>1</v>
      </c>
      <c r="L984" s="5">
        <f>_xlfn.XLOOKUP(D984,products!$A$1:$A$49,products!$E$1:$E$49,,0)</f>
        <v>11.95</v>
      </c>
      <c r="M984" s="5">
        <f>orders!L984*orders!E984</f>
        <v>23.9</v>
      </c>
      <c r="N984" t="str" cm="1">
        <f t="array" ref="N984">_xlfn.IFS(I984="Rob","Robusta",I984="Exc","Excelsa",I984="Ara","Arabica",I984="Lib","Liberica",I984="","")</f>
        <v>Robusta</v>
      </c>
      <c r="O984" t="str" cm="1">
        <f t="array" ref="O984">_xlfn.IFS(J984="M","Medium",J984="L","Light",J984="D","Dark",J984="","")</f>
        <v>Light</v>
      </c>
      <c r="P984" t="str">
        <f>_xlfn.XLOOKUP(Table1[[#This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_xlfn.XLOOKUP(orders!C985,customers!$A$1:$A$1001,customers!$G$1:$G$1001,,0)</f>
        <v>United States</v>
      </c>
      <c r="I985" t="str">
        <f>_xlfn.XLOOKUP(D985,products!$A$1:$A$49,products!$B$1:$B$49,,0)</f>
        <v>Ara</v>
      </c>
      <c r="J985" t="str">
        <f>_xlfn.XLOOKUP(D985,products!$A$1:$A$49,products!$C$1:$C$49,,0)</f>
        <v>M</v>
      </c>
      <c r="K985" s="4">
        <f>_xlfn.XLOOKUP(orders!D985,products!$A$1:$A$49,products!$D$1:$D$49,,0)</f>
        <v>0.2</v>
      </c>
      <c r="L985" s="5">
        <f>_xlfn.XLOOKUP(D985,products!$A$1:$A$49,products!$E$1:$E$49,,0)</f>
        <v>3.375</v>
      </c>
      <c r="M985" s="5">
        <f>orders!L985*orders!E985</f>
        <v>6.75</v>
      </c>
      <c r="N985" t="str" cm="1">
        <f t="array" ref="N985">_xlfn.IFS(I985="Rob","Robusta",I985="Exc","Excelsa",I985="Ara","Arabica",I985="Lib","Liberica",I985="","")</f>
        <v>Arabica</v>
      </c>
      <c r="O985" t="str" cm="1">
        <f t="array" ref="O985">_xlfn.IFS(J985="M","Medium",J985="L","Light",J985="D","Dark",J985="","")</f>
        <v>Medium</v>
      </c>
      <c r="P985" t="str">
        <f>_xlfn.XLOOKUP(Table1[[#This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_xlfn.XLOOKUP(orders!C986,customers!$A$1:$A$1001,customers!$G$1:$G$1001,,0)</f>
        <v>Ireland</v>
      </c>
      <c r="I986" t="str">
        <f>_xlfn.XLOOKUP(D986,products!$A$1:$A$49,products!$B$1:$B$49,,0)</f>
        <v>Exc</v>
      </c>
      <c r="J986" t="str">
        <f>_xlfn.XLOOKUP(D986,products!$A$1:$A$49,products!$C$1:$C$49,,0)</f>
        <v>M</v>
      </c>
      <c r="K986" s="4">
        <f>_xlfn.XLOOKUP(orders!D986,products!$A$1:$A$49,products!$D$1:$D$49,,0)</f>
        <v>2.5</v>
      </c>
      <c r="L986" s="5">
        <f>_xlfn.XLOOKUP(D986,products!$A$1:$A$49,products!$E$1:$E$49,,0)</f>
        <v>31.624999999999996</v>
      </c>
      <c r="M986" s="5">
        <f>orders!L986*orders!E986</f>
        <v>31.624999999999996</v>
      </c>
      <c r="N986" t="str" cm="1">
        <f t="array" ref="N986">_xlfn.IFS(I986="Rob","Robusta",I986="Exc","Excelsa",I986="Ara","Arabica",I986="Lib","Liberica",I986="","")</f>
        <v>Excelsa</v>
      </c>
      <c r="O986" t="str" cm="1">
        <f t="array" ref="O986">_xlfn.IFS(J986="M","Medium",J986="L","Light",J986="D","Dark",J986="","")</f>
        <v>Medium</v>
      </c>
      <c r="P986" t="str">
        <f>_xlfn.XLOOKUP(Table1[[#This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_xlfn.XLOOKUP(orders!C987,customers!$A$1:$A$1001,customers!$G$1:$G$1001,,0)</f>
        <v>United States</v>
      </c>
      <c r="I987" t="str">
        <f>_xlfn.XLOOKUP(D987,products!$A$1:$A$49,products!$B$1:$B$49,,0)</f>
        <v>Rob</v>
      </c>
      <c r="J987" t="str">
        <f>_xlfn.XLOOKUP(D987,products!$A$1:$A$49,products!$C$1:$C$49,,0)</f>
        <v>L</v>
      </c>
      <c r="K987" s="4">
        <f>_xlfn.XLOOKUP(orders!D987,products!$A$1:$A$49,products!$D$1:$D$49,,0)</f>
        <v>1</v>
      </c>
      <c r="L987" s="5">
        <f>_xlfn.XLOOKUP(D987,products!$A$1:$A$49,products!$E$1:$E$49,,0)</f>
        <v>11.95</v>
      </c>
      <c r="M987" s="5">
        <f>orders!L987*orders!E987</f>
        <v>47.8</v>
      </c>
      <c r="N987" t="str" cm="1">
        <f t="array" ref="N987">_xlfn.IFS(I987="Rob","Robusta",I987="Exc","Excelsa",I987="Ara","Arabica",I987="Lib","Liberica",I987="","")</f>
        <v>Robusta</v>
      </c>
      <c r="O987" t="str" cm="1">
        <f t="array" ref="O987">_xlfn.IFS(J987="M","Medium",J987="L","Light",J987="D","Dark",J987="","")</f>
        <v>Light</v>
      </c>
      <c r="P987" t="str">
        <f>_xlfn.XLOOKUP(Table1[[#This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_xlfn.XLOOKUP(orders!C988,customers!$A$1:$A$1001,customers!$G$1:$G$1001,,0)</f>
        <v>United States</v>
      </c>
      <c r="I988" t="str">
        <f>_xlfn.XLOOKUP(D988,products!$A$1:$A$49,products!$B$1:$B$49,,0)</f>
        <v>Lib</v>
      </c>
      <c r="J988" t="str">
        <f>_xlfn.XLOOKUP(D988,products!$A$1:$A$49,products!$C$1:$C$49,,0)</f>
        <v>M</v>
      </c>
      <c r="K988" s="4">
        <f>_xlfn.XLOOKUP(orders!D988,products!$A$1:$A$49,products!$D$1:$D$49,,0)</f>
        <v>2.5</v>
      </c>
      <c r="L988" s="5">
        <f>_xlfn.XLOOKUP(D988,products!$A$1:$A$49,products!$E$1:$E$49,,0)</f>
        <v>33.464999999999996</v>
      </c>
      <c r="M988" s="5">
        <f>orders!L988*orders!E988</f>
        <v>33.464999999999996</v>
      </c>
      <c r="N988" t="str" cm="1">
        <f t="array" ref="N988">_xlfn.IFS(I988="Rob","Robusta",I988="Exc","Excelsa",I988="Ara","Arabica",I988="Lib","Liberica",I988="","")</f>
        <v>Liberica</v>
      </c>
      <c r="O988" t="str" cm="1">
        <f t="array" ref="O988">_xlfn.IFS(J988="M","Medium",J988="L","Light",J988="D","Dark",J988="","")</f>
        <v>Medium</v>
      </c>
      <c r="P988" t="str">
        <f>_xlfn.XLOOKUP(Table1[[#This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_xlfn.XLOOKUP(orders!C989,customers!$A$1:$A$1001,customers!$G$1:$G$1001,,0)</f>
        <v>United Kingdom</v>
      </c>
      <c r="I989" t="str">
        <f>_xlfn.XLOOKUP(D989,products!$A$1:$A$49,products!$B$1:$B$49,,0)</f>
        <v>Ara</v>
      </c>
      <c r="J989" t="str">
        <f>_xlfn.XLOOKUP(D989,products!$A$1:$A$49,products!$C$1:$C$49,,0)</f>
        <v>D</v>
      </c>
      <c r="K989" s="4">
        <f>_xlfn.XLOOKUP(orders!D989,products!$A$1:$A$49,products!$D$1:$D$49,,0)</f>
        <v>0.5</v>
      </c>
      <c r="L989" s="5">
        <f>_xlfn.XLOOKUP(D989,products!$A$1:$A$49,products!$E$1:$E$49,,0)</f>
        <v>5.97</v>
      </c>
      <c r="M989" s="5">
        <f>orders!L989*orders!E989</f>
        <v>29.849999999999998</v>
      </c>
      <c r="N989" t="str" cm="1">
        <f t="array" ref="N989">_xlfn.IFS(I989="Rob","Robusta",I989="Exc","Excelsa",I989="Ara","Arabica",I989="Lib","Liberica",I989="","")</f>
        <v>Arabica</v>
      </c>
      <c r="O989" t="str" cm="1">
        <f t="array" ref="O989">_xlfn.IFS(J989="M","Medium",J989="L","Light",J989="D","Dark",J989="","")</f>
        <v>Dark</v>
      </c>
      <c r="P989" t="str">
        <f>_xlfn.XLOOKUP(Table1[[#This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_xlfn.XLOOKUP(orders!C990,customers!$A$1:$A$1001,customers!$G$1:$G$1001,,0)</f>
        <v>United Kingdom</v>
      </c>
      <c r="I990" t="str">
        <f>_xlfn.XLOOKUP(D990,products!$A$1:$A$49,products!$B$1:$B$49,,0)</f>
        <v>Rob</v>
      </c>
      <c r="J990" t="str">
        <f>_xlfn.XLOOKUP(D990,products!$A$1:$A$49,products!$C$1:$C$49,,0)</f>
        <v>M</v>
      </c>
      <c r="K990" s="4">
        <f>_xlfn.XLOOKUP(orders!D990,products!$A$1:$A$49,products!$D$1:$D$49,,0)</f>
        <v>1</v>
      </c>
      <c r="L990" s="5">
        <f>_xlfn.XLOOKUP(D990,products!$A$1:$A$49,products!$E$1:$E$49,,0)</f>
        <v>9.9499999999999993</v>
      </c>
      <c r="M990" s="5">
        <f>orders!L990*orders!E990</f>
        <v>29.849999999999998</v>
      </c>
      <c r="N990" t="str" cm="1">
        <f t="array" ref="N990">_xlfn.IFS(I990="Rob","Robusta",I990="Exc","Excelsa",I990="Ara","Arabica",I990="Lib","Liberica",I990="","")</f>
        <v>Robusta</v>
      </c>
      <c r="O990" t="str" cm="1">
        <f t="array" ref="O990">_xlfn.IFS(J990="M","Medium",J990="L","Light",J990="D","Dark",J990="","")</f>
        <v>Medium</v>
      </c>
      <c r="P990" t="str">
        <f>_xlfn.XLOOKUP(Table1[[#This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_xlfn.XLOOKUP(orders!C991,customers!$A$1:$A$1001,customers!$G$1:$G$1001,,0)</f>
        <v>United States</v>
      </c>
      <c r="I991" t="str">
        <f>_xlfn.XLOOKUP(D991,products!$A$1:$A$49,products!$B$1:$B$49,,0)</f>
        <v>Ara</v>
      </c>
      <c r="J991" t="str">
        <f>_xlfn.XLOOKUP(D991,products!$A$1:$A$49,products!$C$1:$C$49,,0)</f>
        <v>M</v>
      </c>
      <c r="K991" s="4">
        <f>_xlfn.XLOOKUP(orders!D991,products!$A$1:$A$49,products!$D$1:$D$49,,0)</f>
        <v>2.5</v>
      </c>
      <c r="L991" s="5">
        <f>_xlfn.XLOOKUP(D991,products!$A$1:$A$49,products!$E$1:$E$49,,0)</f>
        <v>25.874999999999996</v>
      </c>
      <c r="M991" s="5">
        <f>orders!L991*orders!E991</f>
        <v>155.24999999999997</v>
      </c>
      <c r="N991" t="str" cm="1">
        <f t="array" ref="N991">_xlfn.IFS(I991="Rob","Robusta",I991="Exc","Excelsa",I991="Ara","Arabica",I991="Lib","Liberica",I991="","")</f>
        <v>Arabica</v>
      </c>
      <c r="O991" t="str" cm="1">
        <f t="array" ref="O991">_xlfn.IFS(J991="M","Medium",J991="L","Light",J991="D","Dark",J991="","")</f>
        <v>Medium</v>
      </c>
      <c r="P991" t="str">
        <f>_xlfn.XLOOKUP(Table1[[#This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_xlfn.XLOOKUP(orders!C992,customers!$A$1:$A$1001,customers!$G$1:$G$1001,,0)</f>
        <v>United States</v>
      </c>
      <c r="I992" t="str">
        <f>_xlfn.XLOOKUP(D992,products!$A$1:$A$49,products!$B$1:$B$49,,0)</f>
        <v>Exc</v>
      </c>
      <c r="J992" t="str">
        <f>_xlfn.XLOOKUP(D992,products!$A$1:$A$49,products!$C$1:$C$49,,0)</f>
        <v>D</v>
      </c>
      <c r="K992" s="4">
        <f>_xlfn.XLOOKUP(orders!D992,products!$A$1:$A$49,products!$D$1:$D$49,,0)</f>
        <v>0.2</v>
      </c>
      <c r="L992" s="5">
        <f>_xlfn.XLOOKUP(D992,products!$A$1:$A$49,products!$E$1:$E$49,,0)</f>
        <v>3.645</v>
      </c>
      <c r="M992" s="5">
        <f>orders!L992*orders!E992</f>
        <v>18.225000000000001</v>
      </c>
      <c r="N992" t="str" cm="1">
        <f t="array" ref="N992">_xlfn.IFS(I992="Rob","Robusta",I992="Exc","Excelsa",I992="Ara","Arabica",I992="Lib","Liberica",I992="","")</f>
        <v>Excelsa</v>
      </c>
      <c r="O992" t="str" cm="1">
        <f t="array" ref="O992">_xlfn.IFS(J992="M","Medium",J992="L","Light",J992="D","Dark",J992="","")</f>
        <v>Dark</v>
      </c>
      <c r="P992" t="str">
        <f>_xlfn.XLOOKUP(Table1[[#This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_xlfn.XLOOKUP(orders!C993,customers!$A$1:$A$1001,customers!$G$1:$G$1001,,0)</f>
        <v>United States</v>
      </c>
      <c r="I993" t="str">
        <f>_xlfn.XLOOKUP(D993,products!$A$1:$A$49,products!$B$1:$B$49,,0)</f>
        <v>Lib</v>
      </c>
      <c r="J993" t="str">
        <f>_xlfn.XLOOKUP(D993,products!$A$1:$A$49,products!$C$1:$C$49,,0)</f>
        <v>D</v>
      </c>
      <c r="K993" s="4">
        <f>_xlfn.XLOOKUP(orders!D993,products!$A$1:$A$49,products!$D$1:$D$49,,0)</f>
        <v>0.5</v>
      </c>
      <c r="L993" s="5">
        <f>_xlfn.XLOOKUP(D993,products!$A$1:$A$49,products!$E$1:$E$49,,0)</f>
        <v>7.77</v>
      </c>
      <c r="M993" s="5">
        <f>orders!L993*orders!E993</f>
        <v>15.54</v>
      </c>
      <c r="N993" t="str" cm="1">
        <f t="array" ref="N993">_xlfn.IFS(I993="Rob","Robusta",I993="Exc","Excelsa",I993="Ara","Arabica",I993="Lib","Liberica",I993="","")</f>
        <v>Liberica</v>
      </c>
      <c r="O993" t="str" cm="1">
        <f t="array" ref="O993">_xlfn.IFS(J993="M","Medium",J993="L","Light",J993="D","Dark",J993="","")</f>
        <v>Dark</v>
      </c>
      <c r="P993" t="str">
        <f>_xlfn.XLOOKUP(Table1[[#This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_xlfn.XLOOKUP(orders!C994,customers!$A$1:$A$1001,customers!$G$1:$G$1001,,0)</f>
        <v>Ireland</v>
      </c>
      <c r="I994" t="str">
        <f>_xlfn.XLOOKUP(D994,products!$A$1:$A$49,products!$B$1:$B$49,,0)</f>
        <v>Lib</v>
      </c>
      <c r="J994" t="str">
        <f>_xlfn.XLOOKUP(D994,products!$A$1:$A$49,products!$C$1:$C$49,,0)</f>
        <v>L</v>
      </c>
      <c r="K994" s="4">
        <f>_xlfn.XLOOKUP(orders!D994,products!$A$1:$A$49,products!$D$1:$D$49,,0)</f>
        <v>2.5</v>
      </c>
      <c r="L994" s="5">
        <f>_xlfn.XLOOKUP(D994,products!$A$1:$A$49,products!$E$1:$E$49,,0)</f>
        <v>36.454999999999998</v>
      </c>
      <c r="M994" s="5">
        <f>orders!L994*orders!E994</f>
        <v>109.36499999999999</v>
      </c>
      <c r="N994" t="str" cm="1">
        <f t="array" ref="N994">_xlfn.IFS(I994="Rob","Robusta",I994="Exc","Excelsa",I994="Ara","Arabica",I994="Lib","Liberica",I994="","")</f>
        <v>Liberica</v>
      </c>
      <c r="O994" t="str" cm="1">
        <f t="array" ref="O994">_xlfn.IFS(J994="M","Medium",J994="L","Light",J994="D","Dark",J994="","")</f>
        <v>Light</v>
      </c>
      <c r="P994" t="str">
        <f>_xlfn.XLOOKUP(Table1[[#This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_xlfn.XLOOKUP(orders!C995,customers!$A$1:$A$1001,customers!$G$1:$G$1001,,0)</f>
        <v>United States</v>
      </c>
      <c r="I995" t="str">
        <f>_xlfn.XLOOKUP(D995,products!$A$1:$A$49,products!$B$1:$B$49,,0)</f>
        <v>Ara</v>
      </c>
      <c r="J995" t="str">
        <f>_xlfn.XLOOKUP(D995,products!$A$1:$A$49,products!$C$1:$C$49,,0)</f>
        <v>L</v>
      </c>
      <c r="K995" s="4">
        <f>_xlfn.XLOOKUP(orders!D995,products!$A$1:$A$49,products!$D$1:$D$49,,0)</f>
        <v>1</v>
      </c>
      <c r="L995" s="5">
        <f>_xlfn.XLOOKUP(D995,products!$A$1:$A$49,products!$E$1:$E$49,,0)</f>
        <v>12.95</v>
      </c>
      <c r="M995" s="5">
        <f>orders!L995*orders!E995</f>
        <v>77.699999999999989</v>
      </c>
      <c r="N995" t="str" cm="1">
        <f t="array" ref="N995">_xlfn.IFS(I995="Rob","Robusta",I995="Exc","Excelsa",I995="Ara","Arabica",I995="Lib","Liberica",I995="","")</f>
        <v>Arabica</v>
      </c>
      <c r="O995" t="str" cm="1">
        <f t="array" ref="O995">_xlfn.IFS(J995="M","Medium",J995="L","Light",J995="D","Dark",J995="","")</f>
        <v>Light</v>
      </c>
      <c r="P995" t="str">
        <f>_xlfn.XLOOKUP(Table1[[#This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_xlfn.XLOOKUP(orders!C996,customers!$A$1:$A$1001,customers!$G$1:$G$1001,,0)</f>
        <v>Ireland</v>
      </c>
      <c r="I996" t="str">
        <f>_xlfn.XLOOKUP(D996,products!$A$1:$A$49,products!$B$1:$B$49,,0)</f>
        <v>Ara</v>
      </c>
      <c r="J996" t="str">
        <f>_xlfn.XLOOKUP(D996,products!$A$1:$A$49,products!$C$1:$C$49,,0)</f>
        <v>D</v>
      </c>
      <c r="K996" s="4">
        <f>_xlfn.XLOOKUP(orders!D996,products!$A$1:$A$49,products!$D$1:$D$49,,0)</f>
        <v>0.2</v>
      </c>
      <c r="L996" s="5">
        <f>_xlfn.XLOOKUP(D996,products!$A$1:$A$49,products!$E$1:$E$49,,0)</f>
        <v>2.9849999999999999</v>
      </c>
      <c r="M996" s="5">
        <f>orders!L996*orders!E996</f>
        <v>8.9550000000000001</v>
      </c>
      <c r="N996" t="str" cm="1">
        <f t="array" ref="N996">_xlfn.IFS(I996="Rob","Robusta",I996="Exc","Excelsa",I996="Ara","Arabica",I996="Lib","Liberica",I996="","")</f>
        <v>Arabica</v>
      </c>
      <c r="O996" t="str" cm="1">
        <f t="array" ref="O996">_xlfn.IFS(J996="M","Medium",J996="L","Light",J996="D","Dark",J996="","")</f>
        <v>Dark</v>
      </c>
      <c r="P996" t="str">
        <f>_xlfn.XLOOKUP(Table1[[#This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_xlfn.XLOOKUP(orders!C997,customers!$A$1:$A$1001,customers!$G$1:$G$1001,,0)</f>
        <v>United States</v>
      </c>
      <c r="I997" t="str">
        <f>_xlfn.XLOOKUP(D997,products!$A$1:$A$49,products!$B$1:$B$49,,0)</f>
        <v>Rob</v>
      </c>
      <c r="J997" t="str">
        <f>_xlfn.XLOOKUP(D997,products!$A$1:$A$49,products!$C$1:$C$49,,0)</f>
        <v>L</v>
      </c>
      <c r="K997" s="4">
        <f>_xlfn.XLOOKUP(orders!D997,products!$A$1:$A$49,products!$D$1:$D$49,,0)</f>
        <v>2.5</v>
      </c>
      <c r="L997" s="5">
        <f>_xlfn.XLOOKUP(D997,products!$A$1:$A$49,products!$E$1:$E$49,,0)</f>
        <v>27.484999999999996</v>
      </c>
      <c r="M997" s="5">
        <f>orders!L997*orders!E997</f>
        <v>27.484999999999996</v>
      </c>
      <c r="N997" t="str" cm="1">
        <f t="array" ref="N997">_xlfn.IFS(I997="Rob","Robusta",I997="Exc","Excelsa",I997="Ara","Arabica",I997="Lib","Liberica",I997="","")</f>
        <v>Robusta</v>
      </c>
      <c r="O997" t="str" cm="1">
        <f t="array" ref="O997">_xlfn.IFS(J997="M","Medium",J997="L","Light",J997="D","Dark",J997="","")</f>
        <v>Light</v>
      </c>
      <c r="P997" t="str">
        <f>_xlfn.XLOOKUP(Table1[[#This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_xlfn.XLOOKUP(orders!C998,customers!$A$1:$A$1001,customers!$G$1:$G$1001,,0)</f>
        <v>United States</v>
      </c>
      <c r="I998" t="str">
        <f>_xlfn.XLOOKUP(D998,products!$A$1:$A$49,products!$B$1:$B$49,,0)</f>
        <v>Rob</v>
      </c>
      <c r="J998" t="str">
        <f>_xlfn.XLOOKUP(D998,products!$A$1:$A$49,products!$C$1:$C$49,,0)</f>
        <v>M</v>
      </c>
      <c r="K998" s="4">
        <f>_xlfn.XLOOKUP(orders!D998,products!$A$1:$A$49,products!$D$1:$D$49,,0)</f>
        <v>0.5</v>
      </c>
      <c r="L998" s="5">
        <f>_xlfn.XLOOKUP(D998,products!$A$1:$A$49,products!$E$1:$E$49,,0)</f>
        <v>5.97</v>
      </c>
      <c r="M998" s="5">
        <f>orders!L998*orders!E998</f>
        <v>29.849999999999998</v>
      </c>
      <c r="N998" t="str" cm="1">
        <f t="array" ref="N998">_xlfn.IFS(I998="Rob","Robusta",I998="Exc","Excelsa",I998="Ara","Arabica",I998="Lib","Liberica",I998="","")</f>
        <v>Robusta</v>
      </c>
      <c r="O998" t="str" cm="1">
        <f t="array" ref="O998">_xlfn.IFS(J998="M","Medium",J998="L","Light",J998="D","Dark",J998="","")</f>
        <v>Medium</v>
      </c>
      <c r="P998" t="str">
        <f>_xlfn.XLOOKUP(Table1[[#This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_xlfn.XLOOKUP(orders!C999,customers!$A$1:$A$1001,customers!$G$1:$G$1001,,0)</f>
        <v>United States</v>
      </c>
      <c r="I999" t="str">
        <f>_xlfn.XLOOKUP(D999,products!$A$1:$A$49,products!$B$1:$B$49,,0)</f>
        <v>Ara</v>
      </c>
      <c r="J999" t="str">
        <f>_xlfn.XLOOKUP(D999,products!$A$1:$A$49,products!$C$1:$C$49,,0)</f>
        <v>M</v>
      </c>
      <c r="K999" s="4">
        <f>_xlfn.XLOOKUP(orders!D999,products!$A$1:$A$49,products!$D$1:$D$49,,0)</f>
        <v>0.5</v>
      </c>
      <c r="L999" s="5">
        <f>_xlfn.XLOOKUP(D999,products!$A$1:$A$49,products!$E$1:$E$49,,0)</f>
        <v>6.75</v>
      </c>
      <c r="M999" s="5">
        <f>orders!L999*orders!E999</f>
        <v>27</v>
      </c>
      <c r="N999" t="str" cm="1">
        <f t="array" ref="N999">_xlfn.IFS(I999="Rob","Robusta",I999="Exc","Excelsa",I999="Ara","Arabica",I999="Lib","Liberica",I999="","")</f>
        <v>Arabica</v>
      </c>
      <c r="O999" t="str" cm="1">
        <f t="array" ref="O999">_xlfn.IFS(J999="M","Medium",J999="L","Light",J999="D","Dark",J999="","")</f>
        <v>Medium</v>
      </c>
      <c r="P999" t="str">
        <f>_xlfn.XLOOKUP(Table1[[#This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_xlfn.XLOOKUP(orders!C1000,customers!$A$1:$A$1001,customers!$G$1:$G$1001,,0)</f>
        <v>United States</v>
      </c>
      <c r="I1000" t="str">
        <f>_xlfn.XLOOKUP(D1000,products!$A$1:$A$49,products!$B$1:$B$49,,0)</f>
        <v>Ara</v>
      </c>
      <c r="J1000" t="str">
        <f>_xlfn.XLOOKUP(D1000,products!$A$1:$A$49,products!$C$1:$C$49,,0)</f>
        <v>D</v>
      </c>
      <c r="K1000" s="4">
        <f>_xlfn.XLOOKUP(orders!D1000,products!$A$1:$A$49,products!$D$1:$D$49,,0)</f>
        <v>1</v>
      </c>
      <c r="L1000" s="5">
        <f>_xlfn.XLOOKUP(D1000,products!$A$1:$A$49,products!$E$1:$E$49,,0)</f>
        <v>9.9499999999999993</v>
      </c>
      <c r="M1000" s="5">
        <f>orders!L1000*orders!E1000</f>
        <v>9.9499999999999993</v>
      </c>
      <c r="N1000" t="str" cm="1">
        <f t="array" ref="N1000">_xlfn.IFS(I1000="Rob","Robusta",I1000="Exc","Excelsa",I1000="Ara","Arabica",I1000="Lib","Liberica",I1000="","")</f>
        <v>Arabica</v>
      </c>
      <c r="O1000" t="str" cm="1">
        <f t="array" ref="O1000">_xlfn.IFS(J1000="M","Medium",J1000="L","Light",J1000="D","Dark",J1000="","")</f>
        <v>Dark</v>
      </c>
      <c r="P1000" t="str">
        <f>_xlfn.XLOOKUP(Table1[[#This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_xlfn.XLOOKUP(orders!C1001,customers!$A$1:$A$1001,customers!$G$1:$G$1001,,0)</f>
        <v>United Kingdom</v>
      </c>
      <c r="I1001" t="str">
        <f>_xlfn.XLOOKUP(D1001,products!$A$1:$A$49,products!$B$1:$B$49,,0)</f>
        <v>Exc</v>
      </c>
      <c r="J1001" t="str">
        <f>_xlfn.XLOOKUP(D1001,products!$A$1:$A$49,products!$C$1:$C$49,,0)</f>
        <v>M</v>
      </c>
      <c r="K1001" s="4">
        <f>_xlfn.XLOOKUP(orders!D1001,products!$A$1:$A$49,products!$D$1:$D$49,,0)</f>
        <v>0.2</v>
      </c>
      <c r="L1001" s="5">
        <f>_xlfn.XLOOKUP(D1001,products!$A$1:$A$49,products!$E$1:$E$49,,0)</f>
        <v>4.125</v>
      </c>
      <c r="M1001" s="5">
        <f>orders!L1001*orders!E1001</f>
        <v>12.375</v>
      </c>
      <c r="N1001" t="str" cm="1">
        <f t="array" ref="N1001">_xlfn.IFS(I1001="Rob","Robusta",I1001="Exc","Excelsa",I1001="Ara","Arabica",I1001="Lib","Liberica",I1001="","")</f>
        <v>Excelsa</v>
      </c>
      <c r="O1001" t="str" cm="1">
        <f t="array" ref="O1001">_xlfn.IFS(J1001="M","Medium",J1001="L","Light",J1001="D","Dark",J1001="","")</f>
        <v>Medium</v>
      </c>
      <c r="P1001" t="str">
        <f>_xlfn.XLOOKUP(Table1[[#This Row],[Customer ID]],customers!$A$1:$A$1001,customers!$I$1:$I$1001,,0)</f>
        <v>Yes</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customers</vt:lpstr>
      <vt:lpstr>products</vt:lpstr>
      <vt:lpstr>Total Sales</vt:lpstr>
      <vt:lpstr>Country Bar Chart</vt:lpstr>
      <vt:lpstr>Top 5 Customers</vt:lpstr>
      <vt:lpstr>orders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Prafull Yadav</cp:lastModifiedBy>
  <cp:revision/>
  <dcterms:created xsi:type="dcterms:W3CDTF">2022-11-26T09:51:45Z</dcterms:created>
  <dcterms:modified xsi:type="dcterms:W3CDTF">2025-07-26T10:17:54Z</dcterms:modified>
  <cp:category/>
  <cp:contentStatus/>
</cp:coreProperties>
</file>