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"/>
    </mc:Choice>
  </mc:AlternateContent>
  <xr:revisionPtr revIDLastSave="0" documentId="13_ncr:1_{30CC6536-9197-4AB2-A8A7-EA974A7CAD49}" xr6:coauthVersionLast="47" xr6:coauthVersionMax="47" xr10:uidLastSave="{00000000-0000-0000-0000-000000000000}"/>
  <bookViews>
    <workbookView xWindow="11424" yWindow="0" windowWidth="11712" windowHeight="12336" firstSheet="22" activeTab="26" xr2:uid="{42E32AB0-50EE-4FF3-B553-12989BA5C2FA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5" r:id="rId12"/>
    <sheet name="Q13" sheetId="13" r:id="rId13"/>
    <sheet name="Q14" sheetId="14" r:id="rId14"/>
    <sheet name="Q15" sheetId="16" r:id="rId15"/>
    <sheet name="Q16" sheetId="17" r:id="rId16"/>
    <sheet name="Q17" sheetId="18" r:id="rId17"/>
    <sheet name="Q18" sheetId="19" r:id="rId18"/>
    <sheet name="Q19" sheetId="20" r:id="rId19"/>
    <sheet name="Q20" sheetId="21" r:id="rId20"/>
    <sheet name="Q21" sheetId="22" r:id="rId21"/>
    <sheet name="Q22" sheetId="23" r:id="rId22"/>
    <sheet name="Q23" sheetId="24" r:id="rId23"/>
    <sheet name="Q24" sheetId="25" r:id="rId24"/>
    <sheet name="Q25" sheetId="26" r:id="rId25"/>
    <sheet name="Q26" sheetId="27" r:id="rId26"/>
    <sheet name="Q27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8" l="1"/>
  <c r="G6" i="28"/>
  <c r="G5" i="28"/>
  <c r="G4" i="28"/>
  <c r="C6" i="27"/>
  <c r="C7" i="27"/>
  <c r="C8" i="27"/>
  <c r="C9" i="27"/>
  <c r="C10" i="27"/>
  <c r="C11" i="27"/>
  <c r="C12" i="27"/>
  <c r="C13" i="27"/>
  <c r="C14" i="27"/>
  <c r="C15" i="27"/>
  <c r="C16" i="27"/>
  <c r="C5" i="27"/>
  <c r="C6" i="26" a="1"/>
  <c r="C6" i="26" s="1"/>
  <c r="D7" i="25" a="1"/>
  <c r="D7" i="25"/>
  <c r="D6" i="25" a="1"/>
  <c r="D6" i="25" s="1"/>
  <c r="H5" i="10"/>
  <c r="A5" i="21"/>
  <c r="A4" i="21"/>
  <c r="A6" i="17"/>
  <c r="K6" i="16"/>
  <c r="K7" i="16"/>
  <c r="K8" i="16"/>
  <c r="K5" i="16"/>
  <c r="I11" i="15"/>
  <c r="J11" i="15"/>
  <c r="K11" i="15"/>
  <c r="L11" i="15"/>
  <c r="M11" i="15"/>
  <c r="I12" i="15"/>
  <c r="J12" i="15"/>
  <c r="K12" i="15"/>
  <c r="L12" i="15"/>
  <c r="M12" i="15"/>
  <c r="I13" i="15"/>
  <c r="J13" i="15"/>
  <c r="K13" i="15"/>
  <c r="L13" i="15"/>
  <c r="M13" i="15"/>
  <c r="I14" i="15"/>
  <c r="J14" i="15"/>
  <c r="K14" i="15"/>
  <c r="L14" i="15"/>
  <c r="M14" i="15"/>
  <c r="J10" i="15"/>
  <c r="K10" i="15"/>
  <c r="L10" i="15"/>
  <c r="M10" i="15"/>
  <c r="I10" i="15"/>
  <c r="B7" i="14"/>
  <c r="B8" i="14"/>
  <c r="B9" i="14"/>
  <c r="B10" i="14"/>
  <c r="B6" i="14"/>
  <c r="B5" i="13"/>
  <c r="B6" i="13"/>
  <c r="B7" i="13"/>
  <c r="B8" i="13"/>
  <c r="B9" i="13"/>
  <c r="B10" i="13"/>
  <c r="B4" i="13"/>
  <c r="F5" i="11"/>
  <c r="F6" i="11"/>
  <c r="F7" i="11"/>
  <c r="F8" i="11"/>
  <c r="F9" i="11"/>
  <c r="F10" i="11"/>
  <c r="F11" i="11"/>
  <c r="F12" i="11"/>
  <c r="F13" i="11"/>
  <c r="F14" i="11"/>
  <c r="F15" i="11"/>
  <c r="F16" i="11"/>
  <c r="F4" i="11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5" i="9"/>
  <c r="B6" i="8"/>
  <c r="B7" i="8"/>
  <c r="B8" i="8"/>
  <c r="B9" i="8"/>
  <c r="B5" i="8"/>
  <c r="C5" i="7"/>
  <c r="C6" i="7"/>
  <c r="C7" i="7"/>
  <c r="C8" i="7"/>
  <c r="C9" i="7"/>
  <c r="C10" i="7"/>
  <c r="C11" i="7"/>
  <c r="C4" i="7"/>
  <c r="B5" i="7"/>
  <c r="B6" i="7"/>
  <c r="B7" i="7"/>
  <c r="B8" i="7"/>
  <c r="B9" i="7"/>
  <c r="B10" i="7"/>
  <c r="B11" i="7"/>
  <c r="B4" i="7"/>
  <c r="C18" i="6"/>
  <c r="C6" i="6"/>
  <c r="C7" i="6"/>
  <c r="C8" i="6"/>
  <c r="C9" i="6"/>
  <c r="C10" i="6"/>
  <c r="C11" i="6"/>
  <c r="C12" i="6"/>
  <c r="C13" i="6"/>
  <c r="C14" i="6"/>
  <c r="C15" i="6"/>
  <c r="C5" i="6"/>
  <c r="D6" i="5"/>
  <c r="D5" i="5"/>
  <c r="D6" i="4"/>
  <c r="J12" i="3"/>
  <c r="J6" i="3"/>
  <c r="F6" i="3"/>
  <c r="F9" i="3"/>
  <c r="F9" i="2"/>
  <c r="F10" i="2"/>
  <c r="F11" i="2"/>
  <c r="F12" i="2"/>
  <c r="F13" i="2"/>
  <c r="F14" i="2"/>
  <c r="F15" i="2"/>
  <c r="F16" i="2"/>
  <c r="F8" i="2"/>
  <c r="D8" i="1"/>
  <c r="D9" i="1"/>
  <c r="D10" i="1"/>
  <c r="D11" i="1"/>
  <c r="D12" i="1"/>
  <c r="D13" i="1"/>
  <c r="D14" i="1"/>
  <c r="D15" i="1"/>
  <c r="D7" i="1"/>
  <c r="D5" i="27"/>
  <c r="D6" i="26"/>
  <c r="E6" i="25"/>
  <c r="D4" i="21"/>
  <c r="B6" i="17"/>
  <c r="K12" i="3"/>
  <c r="G4" i="11"/>
  <c r="G6" i="3"/>
  <c r="O10" i="15"/>
  <c r="D5" i="21"/>
  <c r="D5" i="9"/>
  <c r="G9" i="3"/>
  <c r="I5" i="10"/>
  <c r="G4" i="13"/>
  <c r="F6" i="14"/>
  <c r="M5" i="16"/>
  <c r="K6" i="3"/>
  <c r="J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<sst xmlns="http://schemas.openxmlformats.org/spreadsheetml/2006/main" count="545" uniqueCount="319">
  <si>
    <t>Employee</t>
  </si>
  <si>
    <t>Grade</t>
  </si>
  <si>
    <t>Salary</t>
  </si>
  <si>
    <t>Nancy</t>
  </si>
  <si>
    <t>A</t>
  </si>
  <si>
    <t>Andrew</t>
  </si>
  <si>
    <t>B</t>
  </si>
  <si>
    <t>Janet</t>
  </si>
  <si>
    <t>Margaret</t>
  </si>
  <si>
    <t>C</t>
  </si>
  <si>
    <t>Steven</t>
  </si>
  <si>
    <t>Michael</t>
  </si>
  <si>
    <t>Robert</t>
  </si>
  <si>
    <t>Laura</t>
  </si>
  <si>
    <t>Anne</t>
  </si>
  <si>
    <t xml:space="preserve">Bonus </t>
  </si>
  <si>
    <t xml:space="preserve">Output </t>
  </si>
  <si>
    <t>Q. Calculate BONUS for all employees at 10% of their Salary(Only employees with A and B grade can avail bonus)</t>
  </si>
  <si>
    <t>Formula</t>
  </si>
  <si>
    <t>calculate bonus</t>
  </si>
  <si>
    <t>salary * 10%</t>
  </si>
  <si>
    <t>Name</t>
  </si>
  <si>
    <t>AM Name</t>
  </si>
  <si>
    <t>Prod. Hours</t>
  </si>
  <si>
    <t>Utilize Time</t>
  </si>
  <si>
    <t>Efficiency</t>
  </si>
  <si>
    <t>Aniket</t>
  </si>
  <si>
    <t>Vikas</t>
  </si>
  <si>
    <t>Anamika</t>
  </si>
  <si>
    <t>Itee</t>
  </si>
  <si>
    <t>Chander</t>
  </si>
  <si>
    <t>Yesh</t>
  </si>
  <si>
    <t>Dinesh</t>
  </si>
  <si>
    <t>Karun</t>
  </si>
  <si>
    <t>Shreya</t>
  </si>
  <si>
    <t>Shrishti</t>
  </si>
  <si>
    <t>Shubham</t>
  </si>
  <si>
    <t>Deepak</t>
  </si>
  <si>
    <t xml:space="preserve">Q. Write if function if the Efficiency is less then 70 the it would show [Fail], </t>
  </si>
  <si>
    <t>if it is between 71-100 then show [Good],</t>
  </si>
  <si>
    <t xml:space="preserve"> if efficiency if between 101-150 then show [Very Good], if more then 150 then show  [Excellent]</t>
  </si>
  <si>
    <t>Ans</t>
  </si>
  <si>
    <t>Q. Let me know the Cost of Engine. If the same not showing then the formula would show …...[Not Exist]</t>
  </si>
  <si>
    <t>Spare</t>
  </si>
  <si>
    <t>Cost</t>
  </si>
  <si>
    <t>Ignition</t>
  </si>
  <si>
    <t>GearBox</t>
  </si>
  <si>
    <t>Engine</t>
  </si>
  <si>
    <t>Steering</t>
  </si>
  <si>
    <t>CYHead</t>
  </si>
  <si>
    <t>cost of Engine</t>
  </si>
  <si>
    <t>Ans 1</t>
  </si>
  <si>
    <t>Ans 2</t>
  </si>
  <si>
    <t>Arti</t>
  </si>
  <si>
    <t>Manu</t>
  </si>
  <si>
    <t>Jyoti</t>
  </si>
  <si>
    <t>Sachin</t>
  </si>
  <si>
    <t>Sajjad</t>
  </si>
  <si>
    <t>Chandra</t>
  </si>
  <si>
    <t>Priyanka</t>
  </si>
  <si>
    <t>OUTPUT</t>
  </si>
  <si>
    <t>Q. Find out the second highest salary from below mentioned salary list</t>
  </si>
  <si>
    <t>DESIRED OUTPUT</t>
  </si>
  <si>
    <t>Q. Calculates the difference between two dates In term of Year and Month</t>
  </si>
  <si>
    <t>&lt;---&lt;&lt; Year</t>
  </si>
  <si>
    <t>&lt;---&lt;&lt; Month</t>
  </si>
  <si>
    <t>Data</t>
  </si>
  <si>
    <t>output</t>
  </si>
  <si>
    <t>Q. Why after Sum function applied the result is 0 in Cell A19</t>
  </si>
  <si>
    <t>Rajesh(22330)</t>
  </si>
  <si>
    <t>Chandan(1234)</t>
  </si>
  <si>
    <t>Mohit(14343)</t>
  </si>
  <si>
    <t>Lokesh(24343)</t>
  </si>
  <si>
    <t>Sandeep(53223)</t>
  </si>
  <si>
    <t>Manjeet(52343)</t>
  </si>
  <si>
    <t>Punit(53222)</t>
  </si>
  <si>
    <t>Varun(53221)</t>
  </si>
  <si>
    <t>Q. Extract Name and Empid in Column B and C Seprately.</t>
  </si>
  <si>
    <t>Empid</t>
  </si>
  <si>
    <t>Date</t>
  </si>
  <si>
    <t>Previous Month</t>
  </si>
  <si>
    <t>Q. Get first day of previos month</t>
  </si>
  <si>
    <t>Company</t>
  </si>
  <si>
    <t>Output</t>
  </si>
  <si>
    <t>Uniqe/Duplicate(Desired output)</t>
  </si>
  <si>
    <t>EXL</t>
  </si>
  <si>
    <t>Unique</t>
  </si>
  <si>
    <t>CSC</t>
  </si>
  <si>
    <t>WNS</t>
  </si>
  <si>
    <t>Duplicate</t>
  </si>
  <si>
    <t>UHG</t>
  </si>
  <si>
    <t>PWC</t>
  </si>
  <si>
    <t>KPMG</t>
  </si>
  <si>
    <t>PAYTM</t>
  </si>
  <si>
    <t>IBM</t>
  </si>
  <si>
    <t>HCL</t>
  </si>
  <si>
    <t>Q. Find out the unique and duplicate company name from below mentioned list</t>
  </si>
  <si>
    <t>Q. Color the date if only it is Sat or Sun</t>
  </si>
  <si>
    <t>Q.Find out the Product Aging</t>
  </si>
  <si>
    <t>Particulars</t>
  </si>
  <si>
    <t>Specification if any, Mark</t>
  </si>
  <si>
    <t>Location</t>
  </si>
  <si>
    <t>Purchase Date</t>
  </si>
  <si>
    <t>Returned date</t>
  </si>
  <si>
    <t>Aging</t>
  </si>
  <si>
    <t>CG Card</t>
  </si>
  <si>
    <t>CG 6565 Card</t>
  </si>
  <si>
    <t>Delhi</t>
  </si>
  <si>
    <t>RAM</t>
  </si>
  <si>
    <t>1 GB RAM</t>
  </si>
  <si>
    <t>Mumbai</t>
  </si>
  <si>
    <t>Septal Card</t>
  </si>
  <si>
    <t>Donjin-Chassis</t>
  </si>
  <si>
    <t>3U CHASSIS</t>
  </si>
  <si>
    <t>IBM 1GB RAM</t>
  </si>
  <si>
    <t>HDD</t>
  </si>
  <si>
    <t>300 GB HDD for 3400 Server</t>
  </si>
  <si>
    <t>1 GB RAM FOR X3400 SERVER</t>
  </si>
  <si>
    <t>146GB HDD for IBM x-226 Server</t>
  </si>
  <si>
    <t>CG 6565E Card</t>
  </si>
  <si>
    <t>Chennai</t>
  </si>
  <si>
    <t>Region</t>
  </si>
  <si>
    <t>SalesRep</t>
  </si>
  <si>
    <t>Customer</t>
  </si>
  <si>
    <t>Product</t>
  </si>
  <si>
    <t>Sales</t>
  </si>
  <si>
    <t>SouthEast</t>
  </si>
  <si>
    <t>Tina</t>
  </si>
  <si>
    <t>Amazon</t>
  </si>
  <si>
    <t>COL Item</t>
  </si>
  <si>
    <t>West</t>
  </si>
  <si>
    <t>shreya</t>
  </si>
  <si>
    <t>google</t>
  </si>
  <si>
    <t>AIM Item</t>
  </si>
  <si>
    <t>North</t>
  </si>
  <si>
    <t>MidWest</t>
  </si>
  <si>
    <t>HD</t>
  </si>
  <si>
    <t>RAD Item</t>
  </si>
  <si>
    <t>anika</t>
  </si>
  <si>
    <t>arti</t>
  </si>
  <si>
    <t>NorthEast</t>
  </si>
  <si>
    <t>DAB Item</t>
  </si>
  <si>
    <t>gagan</t>
  </si>
  <si>
    <t>HM</t>
  </si>
  <si>
    <t>mehar</t>
  </si>
  <si>
    <t>Yahoo</t>
  </si>
  <si>
    <t>CIN Item</t>
  </si>
  <si>
    <t>XOL Item</t>
  </si>
  <si>
    <t>Q. Find the occurance of Blue Color</t>
  </si>
  <si>
    <t>COLOR</t>
  </si>
  <si>
    <t>COUNT</t>
  </si>
  <si>
    <t>COUNT(Desired output)</t>
  </si>
  <si>
    <t>BLUE</t>
  </si>
  <si>
    <t>RED</t>
  </si>
  <si>
    <t/>
  </si>
  <si>
    <t>GREEN</t>
  </si>
  <si>
    <t>Q. How many days in below mentioned month</t>
  </si>
  <si>
    <t>Days in Month</t>
  </si>
  <si>
    <t>Add Sales</t>
  </si>
  <si>
    <t>Google</t>
  </si>
  <si>
    <t>SalesRep/Region</t>
  </si>
  <si>
    <t>tina</t>
  </si>
  <si>
    <t>Q. Find out the sum of sales amount based on below mentioned criteria using SUMIFS functtion.</t>
  </si>
  <si>
    <t>COGS</t>
  </si>
  <si>
    <t>kanika</t>
  </si>
  <si>
    <t>OD</t>
  </si>
  <si>
    <t>Economist</t>
  </si>
  <si>
    <t>suhail</t>
  </si>
  <si>
    <t>McLendon's</t>
  </si>
  <si>
    <t>Costco</t>
  </si>
  <si>
    <t>karishma</t>
  </si>
  <si>
    <t>Peet's</t>
  </si>
  <si>
    <t>Sum Between Two Dates Inclusive.</t>
  </si>
  <si>
    <t>Lower</t>
  </si>
  <si>
    <t>Upper</t>
  </si>
  <si>
    <t>Total</t>
  </si>
  <si>
    <t>Q. Find out the total sales based on the Dates between lower and upper mentioned below.</t>
  </si>
  <si>
    <t>Q1 . HOW CAN WE DETERMINE THE DAY OF THE WEEK FOR A PARTICULAR DATE?</t>
  </si>
  <si>
    <t>ANS : By Using the Weekday function,we can return to the day of the week of a particular date.</t>
  </si>
  <si>
    <t>Q : HOW MANY REPORT FORMATS ARE AVAILABLE IN EXCEL PIVOT TABLE AND WHAT ARE THEIR NAMES?</t>
  </si>
  <si>
    <t>ANS : In Excel,we have 3 formats availble</t>
  </si>
  <si>
    <t>1) Comapct</t>
  </si>
  <si>
    <t>2) Outline</t>
  </si>
  <si>
    <t>3) Tabular</t>
  </si>
  <si>
    <t xml:space="preserve"> Q. What is Syntax of VLOOKUP? Explain argument List?</t>
  </si>
  <si>
    <t>Ans : =vlookup(lookupvalue,table array,coulumn index no,range lookup)</t>
  </si>
  <si>
    <t>Explain : lookupvalue : lookup value is the value we are looking for</t>
  </si>
  <si>
    <t>table  array : table array is from where we want to get the data</t>
  </si>
  <si>
    <t>column index no : when you get lookup value and aur us ki konasi corresponding value he us column ka number</t>
  </si>
  <si>
    <t>range lookup :</t>
  </si>
  <si>
    <t>Q. Is it possible to make pivot table using multiple sources of data? How?</t>
  </si>
  <si>
    <t>Q HOW CAN WE MERGE NULTIPLE CELLS TEXT STRINGS IN A CELL?</t>
  </si>
  <si>
    <t>MADAN</t>
  </si>
  <si>
    <t>MOHAN</t>
  </si>
  <si>
    <t>MALVIYA</t>
  </si>
  <si>
    <t>Q. How to make drop down list?</t>
  </si>
  <si>
    <t>Ans : Using Data validation</t>
  </si>
  <si>
    <t>india</t>
  </si>
  <si>
    <t>us</t>
  </si>
  <si>
    <t>canada</t>
  </si>
  <si>
    <t>Q How to make dynamic drop down list</t>
  </si>
  <si>
    <t>aus</t>
  </si>
  <si>
    <t>Column1</t>
  </si>
  <si>
    <t>convet column to text</t>
  </si>
  <si>
    <t>go data tab and click on data validation and select list</t>
  </si>
  <si>
    <t xml:space="preserve"> </t>
  </si>
  <si>
    <t>Emp.ID</t>
  </si>
  <si>
    <t>NAME</t>
  </si>
  <si>
    <t>STATE</t>
  </si>
  <si>
    <t>A001</t>
  </si>
  <si>
    <t>AMIT</t>
  </si>
  <si>
    <t>UP</t>
  </si>
  <si>
    <t>A002</t>
  </si>
  <si>
    <t>KIRAN</t>
  </si>
  <si>
    <t>A003</t>
  </si>
  <si>
    <t>SAHIL</t>
  </si>
  <si>
    <t>DELHI</t>
  </si>
  <si>
    <t>A004</t>
  </si>
  <si>
    <t>KANIKA</t>
  </si>
  <si>
    <t>A005</t>
  </si>
  <si>
    <t>SUMONA</t>
  </si>
  <si>
    <t>PATNA</t>
  </si>
  <si>
    <t>A006</t>
  </si>
  <si>
    <t>ROMI</t>
  </si>
  <si>
    <t>WEST BANGAL</t>
  </si>
  <si>
    <t>A007</t>
  </si>
  <si>
    <t>RAHUL</t>
  </si>
  <si>
    <t>A008</t>
  </si>
  <si>
    <t>RAMIT</t>
  </si>
  <si>
    <t>AGRA</t>
  </si>
  <si>
    <t>A009</t>
  </si>
  <si>
    <t>BHASKAR</t>
  </si>
  <si>
    <t>SAHARANPUR</t>
  </si>
  <si>
    <t>A010</t>
  </si>
  <si>
    <t>A011</t>
  </si>
  <si>
    <t>CHAMAN</t>
  </si>
  <si>
    <t>A012</t>
  </si>
  <si>
    <t>VIPUL</t>
  </si>
  <si>
    <t>A013</t>
  </si>
  <si>
    <t>MAHESH</t>
  </si>
  <si>
    <t>A014</t>
  </si>
  <si>
    <t>KRISHNA</t>
  </si>
  <si>
    <t>A015</t>
  </si>
  <si>
    <t>KOMAL</t>
  </si>
  <si>
    <t>A016</t>
  </si>
  <si>
    <t>SUMAN</t>
  </si>
  <si>
    <t>A017</t>
  </si>
  <si>
    <t>SAKSHI</t>
  </si>
  <si>
    <t>A018</t>
  </si>
  <si>
    <t>SAIL</t>
  </si>
  <si>
    <t>Q. Search Box Using Conditional Formatting</t>
  </si>
  <si>
    <t>SEARCH</t>
  </si>
  <si>
    <t>IF(ISBLANK($E$4),0,SEARCH($E$4,$A4&amp;$B4&amp;$C4))</t>
  </si>
  <si>
    <t>FORMULA</t>
  </si>
  <si>
    <t>Q.  COUNT HOW MANY TIME EXACTLY "D" OR "d" Occuring</t>
  </si>
  <si>
    <t>H</t>
  </si>
  <si>
    <t>O</t>
  </si>
  <si>
    <t>D</t>
  </si>
  <si>
    <t>d</t>
  </si>
  <si>
    <t>J</t>
  </si>
  <si>
    <t>V</t>
  </si>
  <si>
    <t>M</t>
  </si>
  <si>
    <t>X</t>
  </si>
  <si>
    <t>Z</t>
  </si>
  <si>
    <t>Y</t>
  </si>
  <si>
    <t>N</t>
  </si>
  <si>
    <t>P</t>
  </si>
  <si>
    <t>Q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</si>
  <si>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</si>
  <si>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</si>
  <si>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</si>
  <si>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</si>
  <si>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</si>
  <si>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</si>
  <si>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</si>
  <si>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</si>
  <si>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</si>
  <si>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</si>
  <si>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</si>
  <si>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</si>
  <si>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</si>
  <si>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</si>
  <si>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</si>
  <si>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Value</t>
  </si>
  <si>
    <t>Q . Count How Many Errors in the Range</t>
  </si>
  <si>
    <t>countError</t>
  </si>
  <si>
    <t>Q .Write Matched When column A employee Name "Raj Kumar" match with column B otherwise it should be Not Matched</t>
  </si>
  <si>
    <t>Employee Name</t>
  </si>
  <si>
    <t>Employee Name2</t>
  </si>
  <si>
    <t>Formulas</t>
  </si>
  <si>
    <t>Mr. Raj Kumar Verma</t>
  </si>
  <si>
    <t>Mr. Deepak jha srivastava</t>
  </si>
  <si>
    <t>Mr. Abbas khan</t>
  </si>
  <si>
    <t>Mr. Vivek Shah</t>
  </si>
  <si>
    <t>Mr. Manjar Alam</t>
  </si>
  <si>
    <t>Mr. Anup Kumar</t>
  </si>
  <si>
    <t>Mr. Laxman singh Negi</t>
  </si>
  <si>
    <t>Mr. Rakesh Kumar</t>
  </si>
  <si>
    <t>Mr. Sohail Khan</t>
  </si>
  <si>
    <t>Mr. Saiful Ansari</t>
  </si>
  <si>
    <t>Mr. Abdul Heyat Chand</t>
  </si>
  <si>
    <t>Mr. Devendra Kumar sharma</t>
  </si>
  <si>
    <t>Sales Person</t>
  </si>
  <si>
    <t>No. Customers</t>
  </si>
  <si>
    <t>Net Sales</t>
  </si>
  <si>
    <t>Profit / Loss</t>
  </si>
  <si>
    <t>Shaily</t>
  </si>
  <si>
    <t>Lalita</t>
  </si>
  <si>
    <t>priya</t>
  </si>
  <si>
    <t>Anant</t>
  </si>
  <si>
    <t>Vishresh</t>
  </si>
  <si>
    <t>Rohit</t>
  </si>
  <si>
    <t>Priti</t>
  </si>
  <si>
    <t>Poly</t>
  </si>
  <si>
    <t>Questions</t>
  </si>
  <si>
    <t>1. Sales for the person whose names starts with Pri</t>
  </si>
  <si>
    <t>2. How many Persons are there whose name cointain 5 Character</t>
  </si>
  <si>
    <t>3. Sales for the person whose name ends with t</t>
  </si>
  <si>
    <t>4. What is the Total Sale of Lalita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</si>
</sst>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&quot;£&quot;#,##0_);[Red]\(&quot;£&quot;#,##0\)"/>
    <numFmt numFmtId="165" formatCode="m/d/yy"/>
    <numFmt numFmtId="166" formatCode="#,###"/>
    <numFmt numFmtId="167" formatCode="##,##0"/>
    <numFmt numFmtId="168" formatCode="[$-409]d\-mmm\-yy;@"/>
    <numFmt numFmtId="169" formatCode="_(* #,##0_);_(* \(#,##0\);_(* &quot;-&quot;??_);_(@_)"/>
    <numFmt numFmtId="174" formatCode="_-* #,##0\ _k_r_-;\-* #,##0\ _k_r_-;_-* &quot;-&quot;??\ _k_r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Arial"/>
      <family val="2"/>
    </font>
    <font>
      <b/>
      <sz val="11"/>
      <color theme="0"/>
      <name val="Calibri Light"/>
      <family val="1"/>
      <scheme val="major"/>
    </font>
    <font>
      <sz val="11"/>
      <name val="Calibri Light"/>
      <family val="1"/>
      <scheme val="major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gradientFill type="path" left="0.5" right="0.5" top="0.5" bottom="0.5">
        <stop position="0">
          <color theme="7" tint="-0.25098422193060094"/>
        </stop>
        <stop position="1">
          <color rgb="FF002060"/>
        </stop>
      </gradient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9" fillId="16" borderId="9" applyBorder="0">
      <alignment horizontal="center" vertical="center"/>
    </xf>
    <xf numFmtId="0" fontId="13" fillId="0" borderId="0"/>
  </cellStyleXfs>
  <cellXfs count="71">
    <xf numFmtId="0" fontId="0" fillId="0" borderId="0" xfId="0"/>
    <xf numFmtId="0" fontId="1" fillId="0" borderId="1" xfId="3" applyBorder="1" applyAlignment="1" applyProtection="1">
      <alignment horizontal="center" vertical="center"/>
      <protection locked="0"/>
    </xf>
    <xf numFmtId="0" fontId="1" fillId="3" borderId="1" xfId="3" applyFill="1" applyBorder="1" applyAlignment="1" applyProtection="1">
      <alignment horizontal="center"/>
      <protection locked="0"/>
    </xf>
    <xf numFmtId="0" fontId="1" fillId="5" borderId="1" xfId="3" applyFill="1" applyBorder="1" applyAlignment="1" applyProtection="1">
      <alignment horizontal="center" vertical="center"/>
      <protection locked="0"/>
    </xf>
    <xf numFmtId="0" fontId="2" fillId="0" borderId="1" xfId="2" applyBorder="1" applyProtection="1">
      <protection locked="0" hidden="1"/>
    </xf>
    <xf numFmtId="0" fontId="2" fillId="0" borderId="0" xfId="2" applyProtection="1">
      <protection locked="0" hidden="1"/>
    </xf>
    <xf numFmtId="0" fontId="2" fillId="4" borderId="0" xfId="2" applyFill="1" applyProtection="1">
      <protection locked="0" hidden="1"/>
    </xf>
    <xf numFmtId="0" fontId="0" fillId="4" borderId="0" xfId="0" applyFill="1"/>
    <xf numFmtId="0" fontId="1" fillId="2" borderId="1" xfId="1" applyBorder="1" applyAlignment="1" applyProtection="1">
      <alignment horizontal="center"/>
      <protection locked="0" hidden="1"/>
    </xf>
    <xf numFmtId="164" fontId="1" fillId="2" borderId="1" xfId="1" applyNumberFormat="1" applyBorder="1" applyAlignment="1" applyProtection="1">
      <alignment horizontal="right"/>
      <protection locked="0" hidden="1"/>
    </xf>
    <xf numFmtId="0" fontId="1" fillId="7" borderId="1" xfId="1" applyFill="1" applyBorder="1" applyAlignment="1" applyProtection="1">
      <alignment horizontal="center"/>
      <protection locked="0" hidden="1"/>
    </xf>
    <xf numFmtId="0" fontId="0" fillId="7" borderId="0" xfId="0" applyFill="1"/>
    <xf numFmtId="164" fontId="0" fillId="7" borderId="0" xfId="0" applyNumberFormat="1" applyFill="1"/>
    <xf numFmtId="0" fontId="0" fillId="8" borderId="1" xfId="0" applyFill="1" applyBorder="1"/>
    <xf numFmtId="0" fontId="0" fillId="0" borderId="1" xfId="0" applyBorder="1"/>
    <xf numFmtId="15" fontId="2" fillId="0" borderId="0" xfId="2" applyNumberFormat="1" applyProtection="1">
      <protection locked="0" hidden="1"/>
    </xf>
    <xf numFmtId="0" fontId="3" fillId="0" borderId="0" xfId="0" applyFont="1"/>
    <xf numFmtId="0" fontId="0" fillId="0" borderId="0" xfId="0" quotePrefix="1"/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1" xfId="0" applyFill="1" applyBorder="1"/>
    <xf numFmtId="14" fontId="0" fillId="0" borderId="1" xfId="0" applyNumberFormat="1" applyBorder="1"/>
    <xf numFmtId="15" fontId="0" fillId="0" borderId="0" xfId="0" applyNumberFormat="1" applyAlignment="1">
      <alignment horizontal="left"/>
    </xf>
    <xf numFmtId="168" fontId="7" fillId="13" borderId="2" xfId="0" applyNumberFormat="1" applyFont="1" applyFill="1" applyBorder="1" applyAlignment="1">
      <alignment horizontal="center" vertical="center" wrapText="1"/>
    </xf>
    <xf numFmtId="3" fontId="7" fillId="13" borderId="2" xfId="0" applyNumberFormat="1" applyFont="1" applyFill="1" applyBorder="1" applyAlignment="1">
      <alignment horizontal="left" vertical="center" wrapText="1"/>
    </xf>
    <xf numFmtId="168" fontId="7" fillId="13" borderId="3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/>
    <xf numFmtId="169" fontId="8" fillId="0" borderId="1" xfId="4" applyNumberFormat="1" applyFont="1" applyBorder="1" applyAlignment="1">
      <alignment horizontal="left"/>
    </xf>
    <xf numFmtId="15" fontId="8" fillId="0" borderId="1" xfId="0" applyNumberFormat="1" applyFont="1" applyBorder="1"/>
    <xf numFmtId="15" fontId="0" fillId="0" borderId="1" xfId="0" applyNumberFormat="1" applyBorder="1"/>
    <xf numFmtId="0" fontId="0" fillId="15" borderId="1" xfId="0" applyFill="1" applyBorder="1"/>
    <xf numFmtId="0" fontId="6" fillId="11" borderId="1" xfId="0" applyFont="1" applyFill="1" applyBorder="1"/>
    <xf numFmtId="165" fontId="0" fillId="0" borderId="1" xfId="0" applyNumberFormat="1" applyBorder="1"/>
    <xf numFmtId="0" fontId="4" fillId="13" borderId="1" xfId="0" applyFont="1" applyFill="1" applyBorder="1"/>
    <xf numFmtId="0" fontId="0" fillId="12" borderId="4" xfId="0" applyFill="1" applyBorder="1"/>
    <xf numFmtId="0" fontId="0" fillId="12" borderId="5" xfId="0" applyFill="1" applyBorder="1"/>
    <xf numFmtId="0" fontId="4" fillId="11" borderId="6" xfId="0" applyFont="1" applyFill="1" applyBorder="1"/>
    <xf numFmtId="167" fontId="0" fillId="14" borderId="1" xfId="0" applyNumberFormat="1" applyFill="1" applyBorder="1"/>
    <xf numFmtId="0" fontId="0" fillId="0" borderId="7" xfId="0" applyBorder="1"/>
    <xf numFmtId="14" fontId="0" fillId="0" borderId="0" xfId="0" applyNumberFormat="1"/>
    <xf numFmtId="0" fontId="0" fillId="12" borderId="1" xfId="0" applyFill="1" applyBorder="1"/>
    <xf numFmtId="0" fontId="4" fillId="11" borderId="1" xfId="0" applyFont="1" applyFill="1" applyBorder="1"/>
    <xf numFmtId="166" fontId="0" fillId="14" borderId="1" xfId="0" applyNumberFormat="1" applyFill="1" applyBorder="1"/>
    <xf numFmtId="167" fontId="0" fillId="14" borderId="8" xfId="0" applyNumberFormat="1" applyFill="1" applyBorder="1"/>
    <xf numFmtId="0" fontId="0" fillId="4" borderId="0" xfId="0" applyFill="1" applyAlignment="1">
      <alignment horizontal="center"/>
    </xf>
    <xf numFmtId="0" fontId="2" fillId="4" borderId="0" xfId="2" applyFill="1" applyAlignment="1" applyProtection="1">
      <alignment horizontal="center"/>
      <protection locked="0" hidden="1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/>
    <xf numFmtId="0" fontId="0" fillId="0" borderId="0" xfId="0"/>
    <xf numFmtId="0" fontId="0" fillId="15" borderId="1" xfId="0" applyFill="1" applyBorder="1"/>
    <xf numFmtId="0" fontId="0" fillId="0" borderId="1" xfId="0" applyBorder="1"/>
    <xf numFmtId="0" fontId="3" fillId="0" borderId="0" xfId="0" applyFont="1"/>
    <xf numFmtId="0" fontId="10" fillId="16" borderId="1" xfId="6" applyFont="1" applyBorder="1" applyProtection="1">
      <alignment horizontal="center" vertical="center"/>
      <protection locked="0"/>
    </xf>
    <xf numFmtId="1" fontId="11" fillId="17" borderId="1" xfId="5" applyNumberFormat="1" applyFont="1" applyFill="1" applyBorder="1" applyAlignment="1" applyProtection="1">
      <alignment horizontal="center"/>
      <protection locked="0"/>
    </xf>
    <xf numFmtId="174" fontId="11" fillId="17" borderId="1" xfId="4" applyNumberFormat="1" applyFont="1" applyFill="1" applyBorder="1" applyAlignment="1" applyProtection="1">
      <alignment horizontal="right"/>
      <protection locked="0"/>
    </xf>
    <xf numFmtId="17" fontId="11" fillId="17" borderId="1" xfId="5" applyNumberFormat="1" applyFont="1" applyFill="1" applyBorder="1" applyAlignment="1" applyProtection="1">
      <alignment horizontal="left"/>
      <protection locked="0"/>
    </xf>
    <xf numFmtId="174" fontId="12" fillId="17" borderId="1" xfId="4" quotePrefix="1" applyNumberFormat="1" applyFont="1" applyFill="1" applyBorder="1" applyAlignment="1" applyProtection="1">
      <alignment horizontal="left"/>
      <protection locked="0"/>
    </xf>
    <xf numFmtId="1" fontId="11" fillId="0" borderId="1" xfId="5" applyNumberFormat="1" applyFont="1" applyBorder="1" applyAlignment="1" applyProtection="1">
      <alignment horizontal="center"/>
      <protection locked="0"/>
    </xf>
    <xf numFmtId="174" fontId="11" fillId="0" borderId="1" xfId="4" applyNumberFormat="1" applyFont="1" applyFill="1" applyBorder="1" applyAlignment="1" applyProtection="1">
      <alignment horizontal="right"/>
      <protection locked="0"/>
    </xf>
    <xf numFmtId="17" fontId="11" fillId="0" borderId="1" xfId="5" applyNumberFormat="1" applyFont="1" applyBorder="1" applyAlignment="1" applyProtection="1">
      <alignment horizontal="left"/>
      <protection locked="0"/>
    </xf>
    <xf numFmtId="174" fontId="12" fillId="0" borderId="1" xfId="4" quotePrefix="1" applyNumberFormat="1" applyFont="1" applyFill="1" applyBorder="1" applyAlignment="1" applyProtection="1">
      <alignment horizontal="left"/>
      <protection locked="0"/>
    </xf>
    <xf numFmtId="0" fontId="14" fillId="0" borderId="1" xfId="7" applyFont="1" applyBorder="1" applyProtection="1">
      <protection locked="0"/>
    </xf>
    <xf numFmtId="0" fontId="0" fillId="18" borderId="8" xfId="0" applyFill="1" applyBorder="1"/>
    <xf numFmtId="0" fontId="0" fillId="18" borderId="0" xfId="0" applyFill="1"/>
    <xf numFmtId="0" fontId="0" fillId="18" borderId="0" xfId="0" applyFill="1" applyAlignment="1">
      <alignment horizontal="center"/>
    </xf>
  </cellXfs>
  <cellStyles count="8">
    <cellStyle name="20% - Accent2" xfId="1" builtinId="34"/>
    <cellStyle name="Comma 2" xfId="4" xr:uid="{91FBE58B-7A84-45C0-92A9-C49976E85485}"/>
    <cellStyle name="Normal" xfId="0" builtinId="0"/>
    <cellStyle name="Normal 2" xfId="5" xr:uid="{5F1CB5D1-6864-4224-A0D5-0BBF1942FEC1}"/>
    <cellStyle name="Normal 2 3" xfId="2" xr:uid="{BF25DD60-819A-45C7-A998-41BEFE3EC0A7}"/>
    <cellStyle name="Normal 2 3 2" xfId="3" xr:uid="{2F18C798-9160-4AA8-BB22-12FF688DC085}"/>
    <cellStyle name="Normal 3" xfId="7" xr:uid="{12BE8EF3-6C06-4E80-B11F-5370A3FC42F1}"/>
    <cellStyle name="Style 1" xfId="6" xr:uid="{7352E07B-8A29-485C-AF6C-DF1924D2002B}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C6B87-1F88-4B92-9A68-2EBDF9C802D3}" name="Table1" displayName="Table1" ref="A3:A7" totalsRowShown="0">
  <autoFilter ref="A3:A7" xr:uid="{9E7C6B87-1F88-4B92-9A68-2EBDF9C802D3}"/>
  <tableColumns count="1">
    <tableColumn id="1" xr3:uid="{DCCE0EEF-5DD8-4E70-9149-2CBDCE003A34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746F6-0373-45DB-B556-8C1D0FE69186}" name="Table14" displayName="Table14" ref="A3:A42" totalsRowShown="0">
  <tableColumns count="1">
    <tableColumn id="1" xr3:uid="{8480DE94-C61A-4D4D-96AD-F9B8404BDC57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91D660-075D-491E-97CD-98A580872750}" name="Table143" displayName="Table143" ref="A4:A18" totalsRowShown="0">
  <tableColumns count="1">
    <tableColumn id="1" xr3:uid="{57820C12-37A6-451D-8C79-D5A8CCFE4EBD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2212-DBFA-461A-A41E-146878F5BB1A}">
  <dimension ref="A3:L15"/>
  <sheetViews>
    <sheetView workbookViewId="0">
      <selection activeCell="I13" sqref="I13"/>
    </sheetView>
  </sheetViews>
  <sheetFormatPr defaultRowHeight="14.4" x14ac:dyDescent="0.3"/>
  <cols>
    <col min="1" max="1" width="9" bestFit="1" customWidth="1"/>
    <col min="2" max="2" width="5.88671875" bestFit="1" customWidth="1"/>
    <col min="3" max="3" width="6" bestFit="1" customWidth="1"/>
    <col min="4" max="4" width="6.44140625" bestFit="1" customWidth="1"/>
    <col min="6" max="6" width="7.109375" bestFit="1" customWidth="1"/>
    <col min="9" max="9" width="13.77734375" bestFit="1" customWidth="1"/>
    <col min="10" max="10" width="30.21875" bestFit="1" customWidth="1"/>
  </cols>
  <sheetData>
    <row r="3" spans="1:12" x14ac:dyDescent="0.3">
      <c r="A3" s="44" t="s">
        <v>17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6" spans="1:12" x14ac:dyDescent="0.3">
      <c r="A6" s="1" t="s">
        <v>0</v>
      </c>
      <c r="B6" s="1" t="s">
        <v>1</v>
      </c>
      <c r="C6" s="1" t="s">
        <v>2</v>
      </c>
      <c r="D6" s="1" t="s">
        <v>15</v>
      </c>
      <c r="F6" s="2" t="s">
        <v>16</v>
      </c>
    </row>
    <row r="7" spans="1:12" x14ac:dyDescent="0.3">
      <c r="A7" s="1" t="s">
        <v>3</v>
      </c>
      <c r="B7" s="1" t="s">
        <v>4</v>
      </c>
      <c r="C7" s="1">
        <v>15000</v>
      </c>
      <c r="D7" s="1">
        <f>IF(OR(B7="A",B7="B"),C7*10%,C7)</f>
        <v>1500</v>
      </c>
      <c r="F7" s="2">
        <v>1500</v>
      </c>
    </row>
    <row r="8" spans="1:12" x14ac:dyDescent="0.3">
      <c r="A8" s="1" t="s">
        <v>5</v>
      </c>
      <c r="B8" s="1" t="s">
        <v>6</v>
      </c>
      <c r="C8" s="1">
        <v>10000</v>
      </c>
      <c r="D8" s="1">
        <f t="shared" ref="D8:D15" si="0">IF(OR(B8="A",B8="B"),C8*10%,C8)</f>
        <v>1000</v>
      </c>
      <c r="F8" s="2">
        <v>1000</v>
      </c>
      <c r="I8" s="3" t="s">
        <v>18</v>
      </c>
      <c r="J8" s="3" t="str">
        <f ca="1">_xlfn.FORMULATEXT(D7)</f>
        <v>=IF(OR(B7="A",B7="B"),C7*10%,C7)</v>
      </c>
    </row>
    <row r="9" spans="1:12" x14ac:dyDescent="0.3">
      <c r="A9" s="1" t="s">
        <v>7</v>
      </c>
      <c r="B9" s="1" t="s">
        <v>4</v>
      </c>
      <c r="C9" s="1">
        <v>18000</v>
      </c>
      <c r="D9" s="1">
        <f t="shared" si="0"/>
        <v>1800</v>
      </c>
      <c r="F9" s="2">
        <v>1800</v>
      </c>
      <c r="I9" s="3"/>
      <c r="J9" s="3"/>
    </row>
    <row r="10" spans="1:12" x14ac:dyDescent="0.3">
      <c r="A10" s="1" t="s">
        <v>8</v>
      </c>
      <c r="B10" s="1" t="s">
        <v>9</v>
      </c>
      <c r="C10" s="1">
        <v>7000</v>
      </c>
      <c r="D10" s="1">
        <f t="shared" si="0"/>
        <v>7000</v>
      </c>
      <c r="F10" s="2">
        <v>7000</v>
      </c>
      <c r="I10" s="3" t="s">
        <v>19</v>
      </c>
      <c r="J10" s="3" t="s">
        <v>20</v>
      </c>
    </row>
    <row r="11" spans="1:12" x14ac:dyDescent="0.3">
      <c r="A11" s="1" t="s">
        <v>10</v>
      </c>
      <c r="B11" s="1" t="s">
        <v>4</v>
      </c>
      <c r="C11" s="1">
        <v>12000</v>
      </c>
      <c r="D11" s="1">
        <f t="shared" si="0"/>
        <v>1200</v>
      </c>
      <c r="F11" s="2">
        <v>1200</v>
      </c>
    </row>
    <row r="12" spans="1:12" x14ac:dyDescent="0.3">
      <c r="A12" s="1" t="s">
        <v>11</v>
      </c>
      <c r="B12" s="1" t="s">
        <v>6</v>
      </c>
      <c r="C12" s="1">
        <v>9000</v>
      </c>
      <c r="D12" s="1">
        <f t="shared" si="0"/>
        <v>900</v>
      </c>
      <c r="F12" s="2">
        <v>900</v>
      </c>
    </row>
    <row r="13" spans="1:12" x14ac:dyDescent="0.3">
      <c r="A13" s="1" t="s">
        <v>12</v>
      </c>
      <c r="B13" s="1" t="s">
        <v>4</v>
      </c>
      <c r="C13" s="1">
        <v>13000</v>
      </c>
      <c r="D13" s="1">
        <f t="shared" si="0"/>
        <v>1300</v>
      </c>
      <c r="F13" s="2">
        <v>1300</v>
      </c>
    </row>
    <row r="14" spans="1:12" x14ac:dyDescent="0.3">
      <c r="A14" s="1" t="s">
        <v>13</v>
      </c>
      <c r="B14" s="1" t="s">
        <v>6</v>
      </c>
      <c r="C14" s="1">
        <v>9800</v>
      </c>
      <c r="D14" s="1">
        <f t="shared" si="0"/>
        <v>980</v>
      </c>
      <c r="F14" s="2">
        <v>980</v>
      </c>
    </row>
    <row r="15" spans="1:12" x14ac:dyDescent="0.3">
      <c r="A15" s="1" t="s">
        <v>14</v>
      </c>
      <c r="B15" s="1" t="s">
        <v>9</v>
      </c>
      <c r="C15" s="1">
        <v>6000</v>
      </c>
      <c r="D15" s="1">
        <f t="shared" si="0"/>
        <v>6000</v>
      </c>
      <c r="F15" s="2">
        <v>6000</v>
      </c>
    </row>
  </sheetData>
  <mergeCells count="1">
    <mergeCell ref="A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BAFA-84AB-44A2-82D5-346C69FAB352}">
  <dimension ref="A3:Y16"/>
  <sheetViews>
    <sheetView workbookViewId="0">
      <selection activeCell="F8" sqref="F8"/>
    </sheetView>
  </sheetViews>
  <sheetFormatPr defaultRowHeight="14.4" x14ac:dyDescent="0.3"/>
  <cols>
    <col min="1" max="1" width="9.33203125" bestFit="1" customWidth="1"/>
    <col min="2" max="2" width="10.21875" customWidth="1"/>
    <col min="3" max="3" width="12.109375" bestFit="1" customWidth="1"/>
    <col min="4" max="4" width="12.21875" bestFit="1" customWidth="1"/>
    <col min="5" max="5" width="10.109375" bestFit="1" customWidth="1"/>
    <col min="6" max="6" width="10.88671875" bestFit="1" customWidth="1"/>
  </cols>
  <sheetData>
    <row r="3" spans="1:25" x14ac:dyDescent="0.3">
      <c r="A3" s="45" t="s">
        <v>38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">
      <c r="A4" s="6"/>
      <c r="B4" s="6"/>
      <c r="C4" s="45" t="s">
        <v>39</v>
      </c>
      <c r="D4" s="45"/>
      <c r="E4" s="45"/>
      <c r="F4" s="45"/>
      <c r="G4" s="45"/>
      <c r="H4" s="6"/>
      <c r="I4" s="6"/>
      <c r="J4" s="6"/>
      <c r="K4" s="6"/>
      <c r="L4" s="6"/>
      <c r="M4" s="5"/>
      <c r="N4" s="5"/>
      <c r="O4" s="5"/>
      <c r="P4" s="5"/>
      <c r="Q4" s="5"/>
    </row>
    <row r="5" spans="1:25" x14ac:dyDescent="0.3">
      <c r="A5" s="7"/>
      <c r="B5" s="7"/>
      <c r="C5" s="44" t="s">
        <v>40</v>
      </c>
      <c r="D5" s="44"/>
      <c r="E5" s="44"/>
      <c r="F5" s="44"/>
      <c r="G5" s="44"/>
      <c r="H5" s="44"/>
      <c r="I5" s="44"/>
      <c r="J5" s="44"/>
      <c r="K5" s="7"/>
      <c r="L5" s="7"/>
    </row>
    <row r="7" spans="1:25" x14ac:dyDescent="0.3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41</v>
      </c>
    </row>
    <row r="8" spans="1:25" x14ac:dyDescent="0.3">
      <c r="A8" s="4" t="s">
        <v>26</v>
      </c>
      <c r="B8" s="4" t="s">
        <v>27</v>
      </c>
      <c r="C8" s="4">
        <v>8.16</v>
      </c>
      <c r="D8" s="4">
        <v>35</v>
      </c>
      <c r="E8" s="4">
        <v>87</v>
      </c>
      <c r="F8" s="4" t="str">
        <f>IF(E8&lt;70,"Fail",IF(AND(E8&gt;71,E8&lt;100),"Good",IF(AND(E8&gt;101,E8&lt;150),"Very Good",IF(E8&gt;150,"Excellent"))))</f>
        <v>Good</v>
      </c>
    </row>
    <row r="9" spans="1:25" x14ac:dyDescent="0.3">
      <c r="A9" s="4" t="s">
        <v>28</v>
      </c>
      <c r="B9" s="4" t="s">
        <v>27</v>
      </c>
      <c r="C9" s="4">
        <v>8.1829999999999998</v>
      </c>
      <c r="D9" s="4">
        <v>35.352400000000003</v>
      </c>
      <c r="E9" s="4">
        <v>55</v>
      </c>
      <c r="F9" s="4" t="str">
        <f t="shared" ref="F9:F16" si="0">IF(E9&lt;70,"Fail",IF(AND(E9&gt;71,E9&lt;100),"Good",IF(AND(E9&gt;101,E9&lt;150),"Very Good",IF(E9&gt;150,"Excellent"))))</f>
        <v>Fail</v>
      </c>
    </row>
    <row r="10" spans="1:25" x14ac:dyDescent="0.3">
      <c r="A10" s="4" t="s">
        <v>29</v>
      </c>
      <c r="B10" s="4" t="s">
        <v>30</v>
      </c>
      <c r="C10" s="4">
        <v>8.2059999999999995</v>
      </c>
      <c r="D10" s="4">
        <v>35.704800000000006</v>
      </c>
      <c r="E10" s="4">
        <v>68</v>
      </c>
      <c r="F10" s="4" t="str">
        <f t="shared" si="0"/>
        <v>Fail</v>
      </c>
    </row>
    <row r="11" spans="1:25" x14ac:dyDescent="0.3">
      <c r="A11" s="4" t="s">
        <v>31</v>
      </c>
      <c r="B11" s="4" t="s">
        <v>30</v>
      </c>
      <c r="C11" s="4">
        <v>8.2289999999999992</v>
      </c>
      <c r="D11" s="4">
        <v>36.057200000000009</v>
      </c>
      <c r="E11" s="4">
        <v>94</v>
      </c>
      <c r="F11" s="4" t="str">
        <f t="shared" si="0"/>
        <v>Good</v>
      </c>
    </row>
    <row r="12" spans="1:25" x14ac:dyDescent="0.3">
      <c r="A12" s="4" t="s">
        <v>32</v>
      </c>
      <c r="B12" s="4" t="s">
        <v>30</v>
      </c>
      <c r="C12" s="4">
        <v>8.2519999999999989</v>
      </c>
      <c r="D12" s="4">
        <v>36.409600000000012</v>
      </c>
      <c r="E12" s="4">
        <v>32</v>
      </c>
      <c r="F12" s="4" t="str">
        <f t="shared" si="0"/>
        <v>Fail</v>
      </c>
    </row>
    <row r="13" spans="1:25" x14ac:dyDescent="0.3">
      <c r="A13" s="4" t="s">
        <v>33</v>
      </c>
      <c r="B13" s="4" t="s">
        <v>27</v>
      </c>
      <c r="C13" s="4">
        <v>8.2749999999999986</v>
      </c>
      <c r="D13" s="4">
        <v>36.762000000000015</v>
      </c>
      <c r="E13" s="4">
        <v>69</v>
      </c>
      <c r="F13" s="4" t="str">
        <f t="shared" si="0"/>
        <v>Fail</v>
      </c>
    </row>
    <row r="14" spans="1:25" x14ac:dyDescent="0.3">
      <c r="A14" s="4" t="s">
        <v>34</v>
      </c>
      <c r="B14" s="4" t="s">
        <v>27</v>
      </c>
      <c r="C14" s="4">
        <v>8.2979999999999983</v>
      </c>
      <c r="D14" s="4">
        <v>37.114400000000018</v>
      </c>
      <c r="E14" s="4">
        <v>35</v>
      </c>
      <c r="F14" s="4" t="str">
        <f t="shared" si="0"/>
        <v>Fail</v>
      </c>
    </row>
    <row r="15" spans="1:25" x14ac:dyDescent="0.3">
      <c r="A15" s="4" t="s">
        <v>35</v>
      </c>
      <c r="B15" s="4" t="s">
        <v>36</v>
      </c>
      <c r="C15" s="4">
        <v>8.320999999999998</v>
      </c>
      <c r="D15" s="4">
        <v>37.466800000000021</v>
      </c>
      <c r="E15" s="4">
        <v>157</v>
      </c>
      <c r="F15" s="4" t="str">
        <f t="shared" si="0"/>
        <v>Excellent</v>
      </c>
    </row>
    <row r="16" spans="1:25" x14ac:dyDescent="0.3">
      <c r="A16" s="4" t="s">
        <v>37</v>
      </c>
      <c r="B16" s="4" t="s">
        <v>36</v>
      </c>
      <c r="C16" s="4">
        <v>8.3439999999999976</v>
      </c>
      <c r="D16" s="4">
        <v>37.819200000000023</v>
      </c>
      <c r="E16" s="4">
        <v>108</v>
      </c>
      <c r="F16" s="4" t="str">
        <f t="shared" si="0"/>
        <v>Very Good</v>
      </c>
    </row>
  </sheetData>
  <mergeCells count="3">
    <mergeCell ref="C5:J5"/>
    <mergeCell ref="A3:L3"/>
    <mergeCell ref="C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7016-519D-470B-A09F-155084651D15}">
  <dimension ref="B3:K14"/>
  <sheetViews>
    <sheetView workbookViewId="0">
      <selection activeCell="K13" sqref="K13"/>
    </sheetView>
  </sheetViews>
  <sheetFormatPr defaultRowHeight="14.4" x14ac:dyDescent="0.3"/>
  <cols>
    <col min="2" max="2" width="8" bestFit="1" customWidth="1"/>
    <col min="3" max="3" width="7" bestFit="1" customWidth="1"/>
    <col min="5" max="5" width="12.44140625" bestFit="1" customWidth="1"/>
    <col min="6" max="6" width="7" bestFit="1" customWidth="1"/>
    <col min="7" max="7" width="26.44140625" bestFit="1" customWidth="1"/>
  </cols>
  <sheetData>
    <row r="3" spans="2:11" x14ac:dyDescent="0.3">
      <c r="B3" s="46" t="s">
        <v>42</v>
      </c>
      <c r="C3" s="46"/>
      <c r="D3" s="46"/>
      <c r="E3" s="46"/>
      <c r="F3" s="46"/>
      <c r="G3" s="46"/>
      <c r="H3" s="46"/>
      <c r="I3" s="46"/>
      <c r="J3" s="46"/>
      <c r="K3" s="46"/>
    </row>
    <row r="6" spans="2:11" x14ac:dyDescent="0.3">
      <c r="B6" s="8" t="s">
        <v>43</v>
      </c>
      <c r="C6" s="8" t="s">
        <v>44</v>
      </c>
      <c r="E6" s="10" t="s">
        <v>51</v>
      </c>
      <c r="F6" s="10">
        <f>IF(F7="Engine",F9,"Not Exist")</f>
        <v>2400</v>
      </c>
      <c r="G6" t="str">
        <f ca="1">_xlfn.FORMULATEXT(F6)</f>
        <v>=IF(F7="Engine",F9,"Not Exist")</v>
      </c>
      <c r="I6" s="10" t="s">
        <v>52</v>
      </c>
      <c r="J6" s="10">
        <f>IF(J7="Engine",SUMIF($B$7:$B$14,J7,$C$7:$C$14),"Not Exist")</f>
        <v>2400</v>
      </c>
      <c r="K6" t="str">
        <f ca="1">_xlfn.FORMULATEXT(J6)</f>
        <v>=IF(J7="Engine",SUMIF($B$7:$B$14,J7,$C$7:$C$14),"Not Exist")</v>
      </c>
    </row>
    <row r="7" spans="2:11" x14ac:dyDescent="0.3">
      <c r="B7" s="8" t="s">
        <v>45</v>
      </c>
      <c r="C7" s="9">
        <v>50</v>
      </c>
      <c r="F7" t="s">
        <v>47</v>
      </c>
      <c r="J7" t="s">
        <v>47</v>
      </c>
    </row>
    <row r="8" spans="2:11" x14ac:dyDescent="0.3">
      <c r="B8" s="8" t="s">
        <v>46</v>
      </c>
      <c r="C8" s="9">
        <v>600</v>
      </c>
    </row>
    <row r="9" spans="2:11" x14ac:dyDescent="0.3">
      <c r="B9" s="8" t="s">
        <v>47</v>
      </c>
      <c r="C9" s="9">
        <v>1200</v>
      </c>
      <c r="E9" s="11" t="s">
        <v>50</v>
      </c>
      <c r="F9" s="12">
        <f>SUM(C9,C14)</f>
        <v>2400</v>
      </c>
      <c r="G9" t="str">
        <f ca="1">_xlfn.FORMULATEXT(F9)</f>
        <v>=SUM(C9,C14)</v>
      </c>
    </row>
    <row r="10" spans="2:11" x14ac:dyDescent="0.3">
      <c r="B10" s="8" t="s">
        <v>48</v>
      </c>
      <c r="C10" s="9">
        <v>275</v>
      </c>
    </row>
    <row r="11" spans="2:11" x14ac:dyDescent="0.3">
      <c r="B11" s="8" t="s">
        <v>45</v>
      </c>
      <c r="C11" s="9">
        <v>70</v>
      </c>
    </row>
    <row r="12" spans="2:11" x14ac:dyDescent="0.3">
      <c r="B12" s="8" t="s">
        <v>49</v>
      </c>
      <c r="C12" s="9">
        <v>290</v>
      </c>
      <c r="J12">
        <f>SUMIF(B7:B14,B9,C7:C14)</f>
        <v>2400</v>
      </c>
      <c r="K12" t="str">
        <f ca="1">_xlfn.FORMULATEXT(J12)</f>
        <v>=SUMIF(B7:B14,B9,C7:C14)</v>
      </c>
    </row>
    <row r="13" spans="2:11" x14ac:dyDescent="0.3">
      <c r="B13" s="8" t="s">
        <v>46</v>
      </c>
      <c r="C13" s="9">
        <v>500</v>
      </c>
    </row>
    <row r="14" spans="2:11" x14ac:dyDescent="0.3">
      <c r="B14" s="8" t="s">
        <v>47</v>
      </c>
      <c r="C14" s="9">
        <v>1200</v>
      </c>
    </row>
  </sheetData>
  <mergeCells count="1">
    <mergeCell ref="B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76BF-9964-4E34-8B0A-130DA9F6D5BA}">
  <dimension ref="A1:H12"/>
  <sheetViews>
    <sheetView workbookViewId="0">
      <selection activeCell="D6" sqref="D6"/>
    </sheetView>
  </sheetViews>
  <sheetFormatPr defaultRowHeight="14.4" x14ac:dyDescent="0.3"/>
  <sheetData>
    <row r="1" spans="1:8" x14ac:dyDescent="0.3">
      <c r="A1" s="47" t="s">
        <v>61</v>
      </c>
      <c r="B1" s="47"/>
      <c r="C1" s="47"/>
      <c r="D1" s="47"/>
      <c r="E1" s="47"/>
      <c r="F1" s="47"/>
      <c r="G1" s="47"/>
      <c r="H1" s="47"/>
    </row>
    <row r="4" spans="1:8" x14ac:dyDescent="0.3">
      <c r="A4" s="14" t="s">
        <v>21</v>
      </c>
      <c r="B4" s="14" t="s">
        <v>2</v>
      </c>
    </row>
    <row r="5" spans="1:8" x14ac:dyDescent="0.3">
      <c r="A5" s="14" t="s">
        <v>53</v>
      </c>
      <c r="B5" s="14">
        <v>10000</v>
      </c>
      <c r="D5" s="13" t="s">
        <v>60</v>
      </c>
      <c r="F5" t="s">
        <v>62</v>
      </c>
    </row>
    <row r="6" spans="1:8" x14ac:dyDescent="0.3">
      <c r="A6" s="14" t="s">
        <v>54</v>
      </c>
      <c r="B6" s="14">
        <v>12000</v>
      </c>
      <c r="D6" s="13">
        <f>LARGE(B5:B12,2)</f>
        <v>14200</v>
      </c>
      <c r="F6">
        <v>14200</v>
      </c>
    </row>
    <row r="7" spans="1:8" x14ac:dyDescent="0.3">
      <c r="A7" s="14" t="s">
        <v>55</v>
      </c>
      <c r="B7" s="14">
        <v>15000</v>
      </c>
    </row>
    <row r="8" spans="1:8" x14ac:dyDescent="0.3">
      <c r="A8" s="14" t="s">
        <v>56</v>
      </c>
      <c r="B8" s="14">
        <v>12300</v>
      </c>
    </row>
    <row r="9" spans="1:8" x14ac:dyDescent="0.3">
      <c r="A9" s="14" t="s">
        <v>34</v>
      </c>
      <c r="B9" s="14">
        <v>12000</v>
      </c>
    </row>
    <row r="10" spans="1:8" x14ac:dyDescent="0.3">
      <c r="A10" s="14" t="s">
        <v>57</v>
      </c>
      <c r="B10" s="14">
        <v>11000</v>
      </c>
    </row>
    <row r="11" spans="1:8" x14ac:dyDescent="0.3">
      <c r="A11" s="14" t="s">
        <v>58</v>
      </c>
      <c r="B11" s="14">
        <v>13500</v>
      </c>
    </row>
    <row r="12" spans="1:8" x14ac:dyDescent="0.3">
      <c r="A12" s="14" t="s">
        <v>59</v>
      </c>
      <c r="B12" s="14">
        <v>14200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171B-E3FF-4FC7-90B4-CA9325C7E7ED}">
  <dimension ref="A1:G6"/>
  <sheetViews>
    <sheetView workbookViewId="0">
      <selection activeCell="D5" sqref="D5"/>
    </sheetView>
  </sheetViews>
  <sheetFormatPr defaultRowHeight="14.4" x14ac:dyDescent="0.3"/>
  <cols>
    <col min="2" max="3" width="11.109375" bestFit="1" customWidth="1"/>
  </cols>
  <sheetData>
    <row r="1" spans="1:7" x14ac:dyDescent="0.3">
      <c r="A1" s="46" t="s">
        <v>63</v>
      </c>
      <c r="B1" s="46"/>
      <c r="C1" s="46"/>
      <c r="D1" s="46"/>
      <c r="E1" s="46"/>
      <c r="F1" s="46"/>
      <c r="G1" s="46"/>
    </row>
    <row r="4" spans="1:7" x14ac:dyDescent="0.3">
      <c r="D4" t="s">
        <v>41</v>
      </c>
    </row>
    <row r="5" spans="1:7" x14ac:dyDescent="0.3">
      <c r="B5" s="15">
        <v>40239</v>
      </c>
      <c r="C5" s="15">
        <v>39846</v>
      </c>
      <c r="D5">
        <f>DATEDIF(C5,B5,"Y")</f>
        <v>1</v>
      </c>
      <c r="E5" t="s">
        <v>64</v>
      </c>
    </row>
    <row r="6" spans="1:7" x14ac:dyDescent="0.3">
      <c r="B6" s="15">
        <v>40239</v>
      </c>
      <c r="C6" s="15">
        <v>39846</v>
      </c>
      <c r="D6">
        <f>DATEDIF(C6,B6,"M")</f>
        <v>13</v>
      </c>
      <c r="E6" t="s">
        <v>65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3EF1-3BC5-4DD4-8878-55DD5BFEB604}">
  <dimension ref="A2:F18"/>
  <sheetViews>
    <sheetView workbookViewId="0">
      <selection activeCell="A6" sqref="A6"/>
    </sheetView>
  </sheetViews>
  <sheetFormatPr defaultRowHeight="14.4" x14ac:dyDescent="0.3"/>
  <sheetData>
    <row r="2" spans="1:6" x14ac:dyDescent="0.3">
      <c r="A2" s="48" t="s">
        <v>68</v>
      </c>
      <c r="B2" s="48"/>
      <c r="C2" s="48"/>
      <c r="D2" s="48"/>
      <c r="E2" s="48"/>
      <c r="F2" s="48"/>
    </row>
    <row r="4" spans="1:6" x14ac:dyDescent="0.3">
      <c r="A4" s="16" t="s">
        <v>66</v>
      </c>
    </row>
    <row r="5" spans="1:6" x14ac:dyDescent="0.3">
      <c r="A5" s="17">
        <v>43</v>
      </c>
      <c r="C5">
        <f>VALUE(A5)</f>
        <v>43</v>
      </c>
    </row>
    <row r="6" spans="1:6" x14ac:dyDescent="0.3">
      <c r="A6" s="17">
        <v>23</v>
      </c>
      <c r="C6">
        <f t="shared" ref="C6:C15" si="0">VALUE(A6)</f>
        <v>23</v>
      </c>
    </row>
    <row r="7" spans="1:6" x14ac:dyDescent="0.3">
      <c r="A7" s="17">
        <v>532</v>
      </c>
      <c r="C7">
        <f t="shared" si="0"/>
        <v>532</v>
      </c>
    </row>
    <row r="8" spans="1:6" x14ac:dyDescent="0.3">
      <c r="A8" s="17">
        <v>33</v>
      </c>
      <c r="C8">
        <f t="shared" si="0"/>
        <v>33</v>
      </c>
    </row>
    <row r="9" spans="1:6" x14ac:dyDescent="0.3">
      <c r="A9" s="17">
        <v>632</v>
      </c>
      <c r="C9">
        <f t="shared" si="0"/>
        <v>632</v>
      </c>
    </row>
    <row r="10" spans="1:6" x14ac:dyDescent="0.3">
      <c r="A10" s="17">
        <v>443</v>
      </c>
      <c r="C10">
        <f t="shared" si="0"/>
        <v>443</v>
      </c>
    </row>
    <row r="11" spans="1:6" x14ac:dyDescent="0.3">
      <c r="A11" s="17">
        <v>523</v>
      </c>
      <c r="C11">
        <f t="shared" si="0"/>
        <v>523</v>
      </c>
    </row>
    <row r="12" spans="1:6" x14ac:dyDescent="0.3">
      <c r="A12" s="17">
        <v>632</v>
      </c>
      <c r="C12">
        <f t="shared" si="0"/>
        <v>632</v>
      </c>
    </row>
    <row r="13" spans="1:6" x14ac:dyDescent="0.3">
      <c r="A13" s="17">
        <v>453</v>
      </c>
      <c r="C13">
        <f t="shared" si="0"/>
        <v>453</v>
      </c>
    </row>
    <row r="14" spans="1:6" x14ac:dyDescent="0.3">
      <c r="A14" s="17">
        <v>444</v>
      </c>
      <c r="C14">
        <f t="shared" si="0"/>
        <v>444</v>
      </c>
    </row>
    <row r="15" spans="1:6" x14ac:dyDescent="0.3">
      <c r="A15" s="17">
        <v>456</v>
      </c>
      <c r="C15">
        <f t="shared" si="0"/>
        <v>456</v>
      </c>
    </row>
    <row r="17" spans="1:3" x14ac:dyDescent="0.3">
      <c r="A17" s="18" t="s">
        <v>67</v>
      </c>
    </row>
    <row r="18" spans="1:3" x14ac:dyDescent="0.3">
      <c r="A18" s="19">
        <v>4214</v>
      </c>
      <c r="C18">
        <f>SUM(C5:C15)</f>
        <v>4214</v>
      </c>
    </row>
  </sheetData>
  <mergeCells count="1"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6B31-2B9A-4AC1-847F-8A143CCB23B0}">
  <dimension ref="A1:F11"/>
  <sheetViews>
    <sheetView workbookViewId="0">
      <selection activeCell="E4" sqref="E4:F12"/>
    </sheetView>
  </sheetViews>
  <sheetFormatPr defaultRowHeight="14.4" x14ac:dyDescent="0.3"/>
  <cols>
    <col min="1" max="1" width="14.109375" bestFit="1" customWidth="1"/>
  </cols>
  <sheetData>
    <row r="1" spans="1:6" x14ac:dyDescent="0.3">
      <c r="A1" s="48" t="s">
        <v>77</v>
      </c>
      <c r="B1" s="48"/>
      <c r="C1" s="48"/>
      <c r="D1" s="48"/>
      <c r="E1" s="48"/>
      <c r="F1" s="48"/>
    </row>
    <row r="3" spans="1:6" x14ac:dyDescent="0.3">
      <c r="A3" t="s">
        <v>21</v>
      </c>
      <c r="B3" t="s">
        <v>21</v>
      </c>
      <c r="C3" t="s">
        <v>78</v>
      </c>
    </row>
    <row r="4" spans="1:6" x14ac:dyDescent="0.3">
      <c r="A4" s="14" t="s">
        <v>69</v>
      </c>
      <c r="B4" t="str">
        <f>LEFT(A4,FIND("(",A4)-1)</f>
        <v>Rajesh</v>
      </c>
      <c r="C4" t="str">
        <f>SUBSTITUTE(RIGHT(A4,LEN(A4)-FIND("(",A4)),")","")</f>
        <v>22330</v>
      </c>
    </row>
    <row r="5" spans="1:6" x14ac:dyDescent="0.3">
      <c r="A5" s="14" t="s">
        <v>70</v>
      </c>
      <c r="B5" t="str">
        <f t="shared" ref="B5:B11" si="0">LEFT(A5,FIND("(",A5)-1)</f>
        <v>Chandan</v>
      </c>
      <c r="C5" t="str">
        <f t="shared" ref="C5:C11" si="1">SUBSTITUTE(RIGHT(A5,LEN(A5)-FIND("(",A5)),")","")</f>
        <v>1234</v>
      </c>
    </row>
    <row r="6" spans="1:6" x14ac:dyDescent="0.3">
      <c r="A6" s="14" t="s">
        <v>71</v>
      </c>
      <c r="B6" t="str">
        <f t="shared" si="0"/>
        <v>Mohit</v>
      </c>
      <c r="C6" t="str">
        <f t="shared" si="1"/>
        <v>14343</v>
      </c>
    </row>
    <row r="7" spans="1:6" x14ac:dyDescent="0.3">
      <c r="A7" s="14" t="s">
        <v>72</v>
      </c>
      <c r="B7" t="str">
        <f t="shared" si="0"/>
        <v>Lokesh</v>
      </c>
      <c r="C7" t="str">
        <f t="shared" si="1"/>
        <v>24343</v>
      </c>
    </row>
    <row r="8" spans="1:6" x14ac:dyDescent="0.3">
      <c r="A8" s="14" t="s">
        <v>73</v>
      </c>
      <c r="B8" t="str">
        <f t="shared" si="0"/>
        <v>Sandeep</v>
      </c>
      <c r="C8" t="str">
        <f t="shared" si="1"/>
        <v>53223</v>
      </c>
    </row>
    <row r="9" spans="1:6" x14ac:dyDescent="0.3">
      <c r="A9" s="14" t="s">
        <v>74</v>
      </c>
      <c r="B9" t="str">
        <f t="shared" si="0"/>
        <v>Manjeet</v>
      </c>
      <c r="C9" t="str">
        <f t="shared" si="1"/>
        <v>52343</v>
      </c>
    </row>
    <row r="10" spans="1:6" x14ac:dyDescent="0.3">
      <c r="A10" s="14" t="s">
        <v>75</v>
      </c>
      <c r="B10" t="str">
        <f t="shared" si="0"/>
        <v>Punit</v>
      </c>
      <c r="C10" t="str">
        <f t="shared" si="1"/>
        <v>53222</v>
      </c>
    </row>
    <row r="11" spans="1:6" x14ac:dyDescent="0.3">
      <c r="A11" s="14" t="s">
        <v>76</v>
      </c>
      <c r="B11" t="str">
        <f t="shared" si="0"/>
        <v>Varun</v>
      </c>
      <c r="C11" t="str">
        <f t="shared" si="1"/>
        <v>53221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531E-359B-453C-A053-61401E583E8B}">
  <dimension ref="A2:D9"/>
  <sheetViews>
    <sheetView workbookViewId="0">
      <selection activeCell="D5" sqref="D5:D9"/>
    </sheetView>
  </sheetViews>
  <sheetFormatPr defaultRowHeight="14.4" x14ac:dyDescent="0.3"/>
  <cols>
    <col min="1" max="1" width="10.33203125" bestFit="1" customWidth="1"/>
    <col min="2" max="2" width="13.88671875" bestFit="1" customWidth="1"/>
    <col min="4" max="4" width="10.33203125" bestFit="1" customWidth="1"/>
  </cols>
  <sheetData>
    <row r="2" spans="1:4" x14ac:dyDescent="0.3">
      <c r="A2" s="48" t="s">
        <v>81</v>
      </c>
      <c r="B2" s="48"/>
      <c r="C2" s="48"/>
      <c r="D2" s="48"/>
    </row>
    <row r="4" spans="1:4" x14ac:dyDescent="0.3">
      <c r="A4" s="20" t="s">
        <v>79</v>
      </c>
      <c r="B4" s="20" t="s">
        <v>80</v>
      </c>
    </row>
    <row r="5" spans="1:4" x14ac:dyDescent="0.3">
      <c r="A5" s="21">
        <v>42160</v>
      </c>
      <c r="B5" s="21">
        <f>EOMONTH(A5,-2)+1</f>
        <v>42125</v>
      </c>
      <c r="D5" s="39"/>
    </row>
    <row r="6" spans="1:4" x14ac:dyDescent="0.3">
      <c r="A6" s="21">
        <v>42357</v>
      </c>
      <c r="B6" s="21">
        <f t="shared" ref="B6:B9" si="0">EOMONTH(A6,-2)+1</f>
        <v>42309</v>
      </c>
      <c r="D6" s="39"/>
    </row>
    <row r="7" spans="1:4" x14ac:dyDescent="0.3">
      <c r="A7" s="21">
        <v>38537</v>
      </c>
      <c r="B7" s="21">
        <f t="shared" si="0"/>
        <v>38504</v>
      </c>
      <c r="D7" s="39"/>
    </row>
    <row r="8" spans="1:4" x14ac:dyDescent="0.3">
      <c r="A8" s="21">
        <v>40816</v>
      </c>
      <c r="B8" s="21">
        <f t="shared" si="0"/>
        <v>40756</v>
      </c>
      <c r="D8" s="39"/>
    </row>
    <row r="9" spans="1:4" x14ac:dyDescent="0.3">
      <c r="A9" s="21">
        <v>42326</v>
      </c>
      <c r="B9" s="21">
        <f t="shared" si="0"/>
        <v>42278</v>
      </c>
      <c r="D9" s="39"/>
    </row>
  </sheetData>
  <mergeCells count="1"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ED02-3933-4764-8D94-C9D690C1A083}">
  <dimension ref="A2:H21"/>
  <sheetViews>
    <sheetView workbookViewId="0">
      <selection activeCell="K4" sqref="K4"/>
    </sheetView>
  </sheetViews>
  <sheetFormatPr defaultRowHeight="14.4" x14ac:dyDescent="0.3"/>
  <cols>
    <col min="1" max="2" width="8.6640625" bestFit="1" customWidth="1"/>
    <col min="3" max="3" width="27.77734375" bestFit="1" customWidth="1"/>
  </cols>
  <sheetData>
    <row r="2" spans="1:8" x14ac:dyDescent="0.3">
      <c r="A2" s="48" t="s">
        <v>96</v>
      </c>
      <c r="B2" s="48"/>
      <c r="C2" s="48"/>
      <c r="D2" s="48"/>
      <c r="E2" s="48"/>
      <c r="F2" s="48"/>
      <c r="G2" s="48"/>
      <c r="H2" s="48"/>
    </row>
    <row r="4" spans="1:8" x14ac:dyDescent="0.3">
      <c r="A4" s="14" t="s">
        <v>82</v>
      </c>
      <c r="B4" s="14" t="s">
        <v>83</v>
      </c>
      <c r="C4" s="14" t="s">
        <v>84</v>
      </c>
    </row>
    <row r="5" spans="1:8" x14ac:dyDescent="0.3">
      <c r="A5" s="14" t="s">
        <v>85</v>
      </c>
      <c r="B5" s="14" t="str">
        <f>IF(COUNTIF($A$5:A5,A5)=1,"Unique","Duplicate")</f>
        <v>Unique</v>
      </c>
      <c r="C5" s="14" t="s">
        <v>86</v>
      </c>
      <c r="D5" t="str">
        <f ca="1">_xlfn.FORMULATEXT(B5)</f>
        <v>=IF(COUNTIF($A$5:A5,A5)=1,"Unique","Duplicate")</v>
      </c>
    </row>
    <row r="6" spans="1:8" x14ac:dyDescent="0.3">
      <c r="A6" s="14" t="s">
        <v>87</v>
      </c>
      <c r="B6" s="14" t="str">
        <f>IF(COUNTIF($A$5:A6,A6)=1,"Unique","Duplicate")</f>
        <v>Unique</v>
      </c>
      <c r="C6" s="14" t="s">
        <v>86</v>
      </c>
    </row>
    <row r="7" spans="1:8" x14ac:dyDescent="0.3">
      <c r="A7" s="14" t="s">
        <v>88</v>
      </c>
      <c r="B7" s="14" t="str">
        <f>IF(COUNTIF($A$5:A7,A7)=1,"Unique","Duplicate")</f>
        <v>Unique</v>
      </c>
      <c r="C7" s="14" t="s">
        <v>86</v>
      </c>
    </row>
    <row r="8" spans="1:8" x14ac:dyDescent="0.3">
      <c r="A8" s="14" t="s">
        <v>85</v>
      </c>
      <c r="B8" s="14" t="str">
        <f>IF(COUNTIF($A$5:A8,A8)=1,"Unique","Duplicate")</f>
        <v>Duplicate</v>
      </c>
      <c r="C8" s="14" t="s">
        <v>89</v>
      </c>
    </row>
    <row r="9" spans="1:8" x14ac:dyDescent="0.3">
      <c r="A9" s="14" t="s">
        <v>90</v>
      </c>
      <c r="B9" s="14" t="str">
        <f>IF(COUNTIF($A$5:A9,A9)=1,"Unique","Duplicate")</f>
        <v>Unique</v>
      </c>
      <c r="C9" s="14" t="s">
        <v>86</v>
      </c>
    </row>
    <row r="10" spans="1:8" x14ac:dyDescent="0.3">
      <c r="A10" s="14" t="s">
        <v>85</v>
      </c>
      <c r="B10" s="14" t="str">
        <f>IF(COUNTIF($A$5:A10,A10)=1,"Unique","Duplicate")</f>
        <v>Duplicate</v>
      </c>
      <c r="C10" s="14" t="s">
        <v>89</v>
      </c>
    </row>
    <row r="11" spans="1:8" x14ac:dyDescent="0.3">
      <c r="A11" s="14" t="s">
        <v>91</v>
      </c>
      <c r="B11" s="14" t="str">
        <f>IF(COUNTIF($A$5:A11,A11)=1,"Unique","Duplicate")</f>
        <v>Unique</v>
      </c>
      <c r="C11" s="14" t="s">
        <v>86</v>
      </c>
    </row>
    <row r="12" spans="1:8" x14ac:dyDescent="0.3">
      <c r="A12" s="14" t="s">
        <v>92</v>
      </c>
      <c r="B12" s="14" t="str">
        <f>IF(COUNTIF($A$5:A12,A12)=1,"Unique","Duplicate")</f>
        <v>Unique</v>
      </c>
      <c r="C12" s="14" t="s">
        <v>86</v>
      </c>
    </row>
    <row r="13" spans="1:8" x14ac:dyDescent="0.3">
      <c r="A13" s="14" t="s">
        <v>87</v>
      </c>
      <c r="B13" s="14" t="str">
        <f>IF(COUNTIF($A$5:A13,A13)=1,"Unique","Duplicate")</f>
        <v>Duplicate</v>
      </c>
      <c r="C13" s="14" t="s">
        <v>89</v>
      </c>
    </row>
    <row r="14" spans="1:8" x14ac:dyDescent="0.3">
      <c r="A14" s="14" t="s">
        <v>93</v>
      </c>
      <c r="B14" s="14" t="str">
        <f>IF(COUNTIF($A$5:A14,A14)=1,"Unique","Duplicate")</f>
        <v>Unique</v>
      </c>
      <c r="C14" s="14" t="s">
        <v>86</v>
      </c>
    </row>
    <row r="15" spans="1:8" x14ac:dyDescent="0.3">
      <c r="A15" s="14" t="s">
        <v>94</v>
      </c>
      <c r="B15" s="14" t="str">
        <f>IF(COUNTIF($A$5:A15,A15)=1,"Unique","Duplicate")</f>
        <v>Unique</v>
      </c>
      <c r="C15" s="14" t="s">
        <v>86</v>
      </c>
    </row>
    <row r="16" spans="1:8" x14ac:dyDescent="0.3">
      <c r="A16" s="14" t="s">
        <v>95</v>
      </c>
      <c r="B16" s="14" t="str">
        <f>IF(COUNTIF($A$5:A16,A16)=1,"Unique","Duplicate")</f>
        <v>Unique</v>
      </c>
      <c r="C16" s="14" t="s">
        <v>86</v>
      </c>
    </row>
    <row r="17" spans="1:3" x14ac:dyDescent="0.3">
      <c r="A17" s="14" t="s">
        <v>87</v>
      </c>
      <c r="B17" s="14" t="str">
        <f>IF(COUNTIF($A$5:A17,A17)=1,"Unique","Duplicate")</f>
        <v>Duplicate</v>
      </c>
      <c r="C17" s="14" t="s">
        <v>89</v>
      </c>
    </row>
    <row r="18" spans="1:3" x14ac:dyDescent="0.3">
      <c r="A18" s="14" t="s">
        <v>94</v>
      </c>
      <c r="B18" s="14" t="str">
        <f>IF(COUNTIF($A$5:A18,A18)=1,"Unique","Duplicate")</f>
        <v>Duplicate</v>
      </c>
      <c r="C18" s="14" t="s">
        <v>89</v>
      </c>
    </row>
    <row r="19" spans="1:3" x14ac:dyDescent="0.3">
      <c r="B19" s="14"/>
    </row>
    <row r="20" spans="1:3" x14ac:dyDescent="0.3">
      <c r="B20" s="14"/>
    </row>
    <row r="21" spans="1:3" x14ac:dyDescent="0.3">
      <c r="B21" s="14"/>
    </row>
  </sheetData>
  <mergeCells count="1">
    <mergeCell ref="A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739A-B03F-403E-A0DA-D70F69882F22}">
  <dimension ref="A1:I122"/>
  <sheetViews>
    <sheetView workbookViewId="0">
      <selection activeCell="Q13" sqref="Q13"/>
    </sheetView>
  </sheetViews>
  <sheetFormatPr defaultRowHeight="14.4" x14ac:dyDescent="0.3"/>
  <cols>
    <col min="1" max="1" width="9.88671875" bestFit="1" customWidth="1"/>
    <col min="4" max="4" width="9.88671875" bestFit="1" customWidth="1"/>
    <col min="16" max="16" width="9.6640625" bestFit="1" customWidth="1"/>
  </cols>
  <sheetData>
    <row r="1" spans="1:9" x14ac:dyDescent="0.3">
      <c r="A1" s="49" t="s">
        <v>97</v>
      </c>
      <c r="B1" s="49"/>
      <c r="C1" s="49"/>
      <c r="D1" s="49"/>
    </row>
    <row r="4" spans="1:9" x14ac:dyDescent="0.3">
      <c r="A4" s="22">
        <v>43687</v>
      </c>
    </row>
    <row r="5" spans="1:9" x14ac:dyDescent="0.3">
      <c r="A5" s="22">
        <v>43552</v>
      </c>
      <c r="H5" t="b">
        <f>OR(TEXT($A4,"DDD")="SAT",TEXT($A4,"DDD")="SUN")</f>
        <v>1</v>
      </c>
      <c r="I5" t="str">
        <f ca="1">_xlfn.FORMULATEXT(H5)</f>
        <v>=OR(TEXT($A4,"DDD")="SAT",TEXT($A4,"DDD")="SUN")</v>
      </c>
    </row>
    <row r="6" spans="1:9" x14ac:dyDescent="0.3">
      <c r="A6" s="22">
        <v>43497</v>
      </c>
    </row>
    <row r="7" spans="1:9" x14ac:dyDescent="0.3">
      <c r="A7" s="22">
        <v>43575</v>
      </c>
    </row>
    <row r="8" spans="1:9" x14ac:dyDescent="0.3">
      <c r="A8" s="22">
        <v>43522</v>
      </c>
    </row>
    <row r="9" spans="1:9" x14ac:dyDescent="0.3">
      <c r="A9" s="22">
        <v>43477</v>
      </c>
    </row>
    <row r="10" spans="1:9" x14ac:dyDescent="0.3">
      <c r="A10" s="22">
        <v>43640</v>
      </c>
    </row>
    <row r="11" spans="1:9" x14ac:dyDescent="0.3">
      <c r="A11" s="22">
        <v>43805</v>
      </c>
    </row>
    <row r="12" spans="1:9" x14ac:dyDescent="0.3">
      <c r="A12" s="22">
        <v>43754</v>
      </c>
    </row>
    <row r="13" spans="1:9" x14ac:dyDescent="0.3">
      <c r="A13" s="22">
        <v>43508</v>
      </c>
    </row>
    <row r="14" spans="1:9" x14ac:dyDescent="0.3">
      <c r="A14" s="22">
        <v>43762</v>
      </c>
    </row>
    <row r="15" spans="1:9" x14ac:dyDescent="0.3">
      <c r="A15" s="22">
        <v>43739</v>
      </c>
    </row>
    <row r="16" spans="1:9" x14ac:dyDescent="0.3">
      <c r="A16" s="22">
        <v>43604</v>
      </c>
    </row>
    <row r="17" spans="1:1" x14ac:dyDescent="0.3">
      <c r="A17" s="22">
        <v>43634</v>
      </c>
    </row>
    <row r="18" spans="1:1" x14ac:dyDescent="0.3">
      <c r="A18" s="22">
        <v>43466</v>
      </c>
    </row>
    <row r="19" spans="1:1" x14ac:dyDescent="0.3">
      <c r="A19" s="22">
        <v>43565</v>
      </c>
    </row>
    <row r="20" spans="1:1" x14ac:dyDescent="0.3">
      <c r="A20" s="22">
        <v>43582</v>
      </c>
    </row>
    <row r="21" spans="1:1" x14ac:dyDescent="0.3">
      <c r="A21" s="22">
        <v>43624</v>
      </c>
    </row>
    <row r="22" spans="1:1" x14ac:dyDescent="0.3">
      <c r="A22" s="22">
        <v>43469</v>
      </c>
    </row>
    <row r="23" spans="1:1" x14ac:dyDescent="0.3">
      <c r="A23" s="22">
        <v>43633</v>
      </c>
    </row>
    <row r="24" spans="1:1" x14ac:dyDescent="0.3">
      <c r="A24" s="22">
        <v>43802</v>
      </c>
    </row>
    <row r="25" spans="1:1" x14ac:dyDescent="0.3">
      <c r="A25" s="22">
        <v>43621</v>
      </c>
    </row>
    <row r="26" spans="1:1" x14ac:dyDescent="0.3">
      <c r="A26" s="22">
        <v>43810</v>
      </c>
    </row>
    <row r="27" spans="1:1" x14ac:dyDescent="0.3">
      <c r="A27" s="22">
        <v>43752</v>
      </c>
    </row>
    <row r="28" spans="1:1" x14ac:dyDescent="0.3">
      <c r="A28" s="22">
        <v>43727</v>
      </c>
    </row>
    <row r="29" spans="1:1" x14ac:dyDescent="0.3">
      <c r="A29" s="22">
        <v>43503</v>
      </c>
    </row>
    <row r="30" spans="1:1" x14ac:dyDescent="0.3">
      <c r="A30" s="22">
        <v>43746</v>
      </c>
    </row>
    <row r="31" spans="1:1" x14ac:dyDescent="0.3">
      <c r="A31" s="22">
        <v>43682</v>
      </c>
    </row>
    <row r="32" spans="1:1" x14ac:dyDescent="0.3">
      <c r="A32" s="22">
        <v>43739</v>
      </c>
    </row>
    <row r="33" spans="1:1" x14ac:dyDescent="0.3">
      <c r="A33" s="22">
        <v>43697</v>
      </c>
    </row>
    <row r="34" spans="1:1" x14ac:dyDescent="0.3">
      <c r="A34" s="22">
        <v>43747</v>
      </c>
    </row>
    <row r="35" spans="1:1" x14ac:dyDescent="0.3">
      <c r="A35" s="22">
        <v>43700</v>
      </c>
    </row>
    <row r="36" spans="1:1" x14ac:dyDescent="0.3">
      <c r="A36" s="22">
        <v>43754</v>
      </c>
    </row>
    <row r="37" spans="1:1" x14ac:dyDescent="0.3">
      <c r="A37" s="22">
        <v>43764</v>
      </c>
    </row>
    <row r="38" spans="1:1" x14ac:dyDescent="0.3">
      <c r="A38" s="22">
        <v>43675</v>
      </c>
    </row>
    <row r="39" spans="1:1" x14ac:dyDescent="0.3">
      <c r="A39" s="22">
        <v>43712</v>
      </c>
    </row>
    <row r="40" spans="1:1" x14ac:dyDescent="0.3">
      <c r="A40" s="22">
        <v>43616</v>
      </c>
    </row>
    <row r="41" spans="1:1" x14ac:dyDescent="0.3">
      <c r="A41" s="22">
        <v>43467</v>
      </c>
    </row>
    <row r="42" spans="1:1" x14ac:dyDescent="0.3">
      <c r="A42" s="22">
        <v>43482</v>
      </c>
    </row>
    <row r="43" spans="1:1" x14ac:dyDescent="0.3">
      <c r="A43" s="22">
        <v>43652</v>
      </c>
    </row>
    <row r="44" spans="1:1" x14ac:dyDescent="0.3">
      <c r="A44" s="22">
        <v>43514</v>
      </c>
    </row>
    <row r="45" spans="1:1" x14ac:dyDescent="0.3">
      <c r="A45" s="22">
        <v>43764</v>
      </c>
    </row>
    <row r="46" spans="1:1" x14ac:dyDescent="0.3">
      <c r="A46" s="22">
        <v>43693</v>
      </c>
    </row>
    <row r="47" spans="1:1" x14ac:dyDescent="0.3">
      <c r="A47" s="22">
        <v>43682</v>
      </c>
    </row>
    <row r="48" spans="1:1" x14ac:dyDescent="0.3">
      <c r="A48" s="22">
        <v>43825</v>
      </c>
    </row>
    <row r="49" spans="1:1" x14ac:dyDescent="0.3">
      <c r="A49" s="22">
        <v>43824</v>
      </c>
    </row>
    <row r="50" spans="1:1" x14ac:dyDescent="0.3">
      <c r="A50" s="22">
        <v>43766</v>
      </c>
    </row>
    <row r="51" spans="1:1" x14ac:dyDescent="0.3">
      <c r="A51" s="22">
        <v>43539</v>
      </c>
    </row>
    <row r="52" spans="1:1" x14ac:dyDescent="0.3">
      <c r="A52" s="22">
        <v>43558</v>
      </c>
    </row>
    <row r="53" spans="1:1" x14ac:dyDescent="0.3">
      <c r="A53" s="22">
        <v>43703</v>
      </c>
    </row>
    <row r="54" spans="1:1" x14ac:dyDescent="0.3">
      <c r="A54" s="22">
        <v>43803</v>
      </c>
    </row>
    <row r="55" spans="1:1" x14ac:dyDescent="0.3">
      <c r="A55" s="22">
        <v>43614</v>
      </c>
    </row>
    <row r="56" spans="1:1" x14ac:dyDescent="0.3">
      <c r="A56" s="22">
        <v>43742</v>
      </c>
    </row>
    <row r="57" spans="1:1" x14ac:dyDescent="0.3">
      <c r="A57" s="22">
        <v>43475</v>
      </c>
    </row>
    <row r="58" spans="1:1" x14ac:dyDescent="0.3">
      <c r="A58" s="22">
        <v>43632</v>
      </c>
    </row>
    <row r="59" spans="1:1" x14ac:dyDescent="0.3">
      <c r="A59" s="22">
        <v>43745</v>
      </c>
    </row>
    <row r="60" spans="1:1" x14ac:dyDescent="0.3">
      <c r="A60" s="22">
        <v>43568</v>
      </c>
    </row>
    <row r="61" spans="1:1" x14ac:dyDescent="0.3">
      <c r="A61" s="22">
        <v>43690</v>
      </c>
    </row>
    <row r="62" spans="1:1" x14ac:dyDescent="0.3">
      <c r="A62" s="22">
        <v>43785</v>
      </c>
    </row>
    <row r="63" spans="1:1" x14ac:dyDescent="0.3">
      <c r="A63" s="22">
        <v>43584</v>
      </c>
    </row>
    <row r="64" spans="1:1" x14ac:dyDescent="0.3">
      <c r="A64" s="22">
        <v>43699</v>
      </c>
    </row>
    <row r="65" spans="1:1" x14ac:dyDescent="0.3">
      <c r="A65" s="22">
        <v>43816</v>
      </c>
    </row>
    <row r="66" spans="1:1" x14ac:dyDescent="0.3">
      <c r="A66" s="22">
        <v>43748</v>
      </c>
    </row>
    <row r="67" spans="1:1" x14ac:dyDescent="0.3">
      <c r="A67" s="22">
        <v>43828</v>
      </c>
    </row>
    <row r="68" spans="1:1" x14ac:dyDescent="0.3">
      <c r="A68" s="22">
        <v>43468</v>
      </c>
    </row>
    <row r="69" spans="1:1" x14ac:dyDescent="0.3">
      <c r="A69" s="22">
        <v>43782</v>
      </c>
    </row>
    <row r="70" spans="1:1" x14ac:dyDescent="0.3">
      <c r="A70" s="22">
        <v>43692</v>
      </c>
    </row>
    <row r="71" spans="1:1" x14ac:dyDescent="0.3">
      <c r="A71" s="22">
        <v>43738</v>
      </c>
    </row>
    <row r="72" spans="1:1" x14ac:dyDescent="0.3">
      <c r="A72" s="22">
        <v>43548</v>
      </c>
    </row>
    <row r="73" spans="1:1" x14ac:dyDescent="0.3">
      <c r="A73" s="22">
        <v>43646</v>
      </c>
    </row>
    <row r="74" spans="1:1" x14ac:dyDescent="0.3">
      <c r="A74" s="22">
        <v>43724</v>
      </c>
    </row>
    <row r="75" spans="1:1" x14ac:dyDescent="0.3">
      <c r="A75" s="22">
        <v>43511</v>
      </c>
    </row>
    <row r="76" spans="1:1" x14ac:dyDescent="0.3">
      <c r="A76" s="22">
        <v>43497</v>
      </c>
    </row>
    <row r="77" spans="1:1" x14ac:dyDescent="0.3">
      <c r="A77" s="22">
        <v>43513</v>
      </c>
    </row>
    <row r="78" spans="1:1" x14ac:dyDescent="0.3">
      <c r="A78" s="22">
        <v>43708</v>
      </c>
    </row>
    <row r="79" spans="1:1" x14ac:dyDescent="0.3">
      <c r="A79" s="22">
        <v>43519</v>
      </c>
    </row>
    <row r="80" spans="1:1" x14ac:dyDescent="0.3">
      <c r="A80" s="22">
        <v>43658</v>
      </c>
    </row>
    <row r="81" spans="1:1" x14ac:dyDescent="0.3">
      <c r="A81" s="22">
        <v>43526</v>
      </c>
    </row>
    <row r="82" spans="1:1" x14ac:dyDescent="0.3">
      <c r="A82" s="22">
        <v>43492</v>
      </c>
    </row>
    <row r="83" spans="1:1" x14ac:dyDescent="0.3">
      <c r="A83" s="22">
        <v>43516</v>
      </c>
    </row>
    <row r="84" spans="1:1" x14ac:dyDescent="0.3">
      <c r="A84" s="22">
        <v>43690</v>
      </c>
    </row>
    <row r="85" spans="1:1" x14ac:dyDescent="0.3">
      <c r="A85" s="22">
        <v>43817</v>
      </c>
    </row>
    <row r="86" spans="1:1" x14ac:dyDescent="0.3">
      <c r="A86" s="22">
        <v>43466</v>
      </c>
    </row>
    <row r="87" spans="1:1" x14ac:dyDescent="0.3">
      <c r="A87" s="22">
        <v>43729</v>
      </c>
    </row>
    <row r="88" spans="1:1" x14ac:dyDescent="0.3">
      <c r="A88" s="22">
        <v>43632</v>
      </c>
    </row>
    <row r="89" spans="1:1" x14ac:dyDescent="0.3">
      <c r="A89" s="22">
        <v>43664</v>
      </c>
    </row>
    <row r="90" spans="1:1" x14ac:dyDescent="0.3">
      <c r="A90" s="22">
        <v>43664</v>
      </c>
    </row>
    <row r="91" spans="1:1" x14ac:dyDescent="0.3">
      <c r="A91" s="22">
        <v>43513</v>
      </c>
    </row>
    <row r="92" spans="1:1" x14ac:dyDescent="0.3">
      <c r="A92" s="22">
        <v>43550</v>
      </c>
    </row>
    <row r="93" spans="1:1" x14ac:dyDescent="0.3">
      <c r="A93" s="22">
        <v>43500</v>
      </c>
    </row>
    <row r="94" spans="1:1" x14ac:dyDescent="0.3">
      <c r="A94" s="22">
        <v>43715</v>
      </c>
    </row>
    <row r="95" spans="1:1" x14ac:dyDescent="0.3">
      <c r="A95" s="22">
        <v>43799</v>
      </c>
    </row>
    <row r="96" spans="1:1" x14ac:dyDescent="0.3">
      <c r="A96" s="22">
        <v>43538</v>
      </c>
    </row>
    <row r="97" spans="1:1" x14ac:dyDescent="0.3">
      <c r="A97" s="22">
        <v>43621</v>
      </c>
    </row>
    <row r="98" spans="1:1" x14ac:dyDescent="0.3">
      <c r="A98" s="22">
        <v>43597</v>
      </c>
    </row>
    <row r="99" spans="1:1" x14ac:dyDescent="0.3">
      <c r="A99" s="22">
        <v>43734</v>
      </c>
    </row>
    <row r="100" spans="1:1" x14ac:dyDescent="0.3">
      <c r="A100" s="22">
        <v>43511</v>
      </c>
    </row>
    <row r="101" spans="1:1" x14ac:dyDescent="0.3">
      <c r="A101" s="22">
        <v>43488</v>
      </c>
    </row>
    <row r="102" spans="1:1" x14ac:dyDescent="0.3">
      <c r="A102" s="22">
        <v>43499</v>
      </c>
    </row>
    <row r="103" spans="1:1" x14ac:dyDescent="0.3">
      <c r="A103" s="22">
        <v>43813</v>
      </c>
    </row>
    <row r="104" spans="1:1" x14ac:dyDescent="0.3">
      <c r="A104" s="22">
        <v>43487</v>
      </c>
    </row>
    <row r="105" spans="1:1" x14ac:dyDescent="0.3">
      <c r="A105" s="22">
        <v>43491</v>
      </c>
    </row>
    <row r="106" spans="1:1" x14ac:dyDescent="0.3">
      <c r="A106" s="22">
        <v>43737</v>
      </c>
    </row>
    <row r="107" spans="1:1" x14ac:dyDescent="0.3">
      <c r="A107" s="22">
        <v>43825</v>
      </c>
    </row>
    <row r="108" spans="1:1" x14ac:dyDescent="0.3">
      <c r="A108" s="22">
        <v>43522</v>
      </c>
    </row>
    <row r="109" spans="1:1" x14ac:dyDescent="0.3">
      <c r="A109" s="22">
        <v>43755</v>
      </c>
    </row>
    <row r="110" spans="1:1" x14ac:dyDescent="0.3">
      <c r="A110" s="22">
        <v>43565</v>
      </c>
    </row>
    <row r="111" spans="1:1" x14ac:dyDescent="0.3">
      <c r="A111" s="22">
        <v>43545</v>
      </c>
    </row>
    <row r="112" spans="1:1" x14ac:dyDescent="0.3">
      <c r="A112" s="22">
        <v>43534</v>
      </c>
    </row>
    <row r="113" spans="1:1" x14ac:dyDescent="0.3">
      <c r="A113" s="22">
        <v>43758</v>
      </c>
    </row>
    <row r="114" spans="1:1" x14ac:dyDescent="0.3">
      <c r="A114" s="22">
        <v>43518</v>
      </c>
    </row>
    <row r="115" spans="1:1" x14ac:dyDescent="0.3">
      <c r="A115" s="22">
        <v>43759</v>
      </c>
    </row>
    <row r="116" spans="1:1" x14ac:dyDescent="0.3">
      <c r="A116" s="22">
        <v>43601</v>
      </c>
    </row>
    <row r="117" spans="1:1" x14ac:dyDescent="0.3">
      <c r="A117" s="22">
        <v>43825</v>
      </c>
    </row>
    <row r="118" spans="1:1" x14ac:dyDescent="0.3">
      <c r="A118" s="22">
        <v>43826</v>
      </c>
    </row>
    <row r="119" spans="1:1" x14ac:dyDescent="0.3">
      <c r="A119" s="22">
        <v>43633</v>
      </c>
    </row>
    <row r="120" spans="1:1" x14ac:dyDescent="0.3">
      <c r="A120" s="22">
        <v>43689</v>
      </c>
    </row>
    <row r="121" spans="1:1" x14ac:dyDescent="0.3">
      <c r="A121" s="22">
        <v>43766</v>
      </c>
    </row>
    <row r="122" spans="1:1" x14ac:dyDescent="0.3">
      <c r="A122" s="22">
        <v>43503</v>
      </c>
    </row>
  </sheetData>
  <mergeCells count="1">
    <mergeCell ref="A1:D1"/>
  </mergeCells>
  <conditionalFormatting sqref="A4:A122">
    <cfRule type="expression" dxfId="2" priority="5">
      <formula>OR(TEXT($A4,"DDD")="SAT",TEXT($A4,"DDD")="SUN")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8DC4-3130-466D-AFEB-4E4B92E955A0}">
  <dimension ref="A1:G16"/>
  <sheetViews>
    <sheetView workbookViewId="0">
      <selection activeCell="I18" sqref="I18"/>
    </sheetView>
  </sheetViews>
  <sheetFormatPr defaultRowHeight="14.4" x14ac:dyDescent="0.3"/>
  <cols>
    <col min="1" max="1" width="12.5546875" bestFit="1" customWidth="1"/>
    <col min="2" max="2" width="28.88671875" bestFit="1" customWidth="1"/>
    <col min="3" max="3" width="8.6640625" bestFit="1" customWidth="1"/>
    <col min="4" max="4" width="9.88671875" bestFit="1" customWidth="1"/>
    <col min="5" max="5" width="9.6640625" bestFit="1" customWidth="1"/>
    <col min="6" max="6" width="5.88671875" bestFit="1" customWidth="1"/>
  </cols>
  <sheetData>
    <row r="1" spans="1:7" x14ac:dyDescent="0.3">
      <c r="A1" s="48" t="s">
        <v>98</v>
      </c>
      <c r="B1" s="48"/>
      <c r="C1" s="48"/>
      <c r="D1" s="48"/>
      <c r="E1" s="48"/>
    </row>
    <row r="3" spans="1:7" ht="57.6" x14ac:dyDescent="0.3">
      <c r="A3" s="23" t="s">
        <v>99</v>
      </c>
      <c r="B3" s="24" t="s">
        <v>100</v>
      </c>
      <c r="C3" s="23" t="s">
        <v>101</v>
      </c>
      <c r="D3" s="23" t="s">
        <v>102</v>
      </c>
      <c r="E3" s="23" t="s">
        <v>103</v>
      </c>
      <c r="F3" s="25" t="s">
        <v>104</v>
      </c>
    </row>
    <row r="4" spans="1:7" x14ac:dyDescent="0.3">
      <c r="A4" s="26" t="s">
        <v>105</v>
      </c>
      <c r="B4" s="27" t="s">
        <v>106</v>
      </c>
      <c r="C4" s="28" t="s">
        <v>107</v>
      </c>
      <c r="D4" s="29">
        <v>39302</v>
      </c>
      <c r="E4" s="29">
        <v>42537</v>
      </c>
      <c r="F4" s="14">
        <f ca="1">IF(E4&lt;&gt;"",TODAY()-E4,TODAY()-D4)</f>
        <v>3092</v>
      </c>
      <c r="G4" t="str">
        <f ca="1">_xlfn.FORMULATEXT(F4)</f>
        <v>=IF(E4&lt;&gt;"",TODAY()-E4,TODAY()-D4)</v>
      </c>
    </row>
    <row r="5" spans="1:7" x14ac:dyDescent="0.3">
      <c r="A5" s="26" t="s">
        <v>105</v>
      </c>
      <c r="B5" s="27" t="s">
        <v>106</v>
      </c>
      <c r="C5" s="28" t="s">
        <v>107</v>
      </c>
      <c r="D5" s="29">
        <v>39722</v>
      </c>
      <c r="E5" s="29">
        <v>42991</v>
      </c>
      <c r="F5" s="14">
        <f t="shared" ref="F5:F16" ca="1" si="0">IF(E5&lt;&gt;"",TODAY()-E5,TODAY()-D5)</f>
        <v>2638</v>
      </c>
    </row>
    <row r="6" spans="1:7" x14ac:dyDescent="0.3">
      <c r="A6" s="26" t="s">
        <v>108</v>
      </c>
      <c r="B6" s="27" t="s">
        <v>109</v>
      </c>
      <c r="C6" s="28" t="s">
        <v>110</v>
      </c>
      <c r="D6" s="29">
        <v>39918</v>
      </c>
      <c r="E6" s="29">
        <v>41753</v>
      </c>
      <c r="F6" s="14">
        <f t="shared" ca="1" si="0"/>
        <v>3876</v>
      </c>
    </row>
    <row r="7" spans="1:7" x14ac:dyDescent="0.3">
      <c r="A7" s="26" t="s">
        <v>111</v>
      </c>
      <c r="B7" s="27" t="s">
        <v>111</v>
      </c>
      <c r="C7" s="28" t="s">
        <v>107</v>
      </c>
      <c r="D7" s="29">
        <v>39931</v>
      </c>
      <c r="E7" s="29"/>
      <c r="F7" s="14">
        <f t="shared" ca="1" si="0"/>
        <v>5698</v>
      </c>
    </row>
    <row r="8" spans="1:7" x14ac:dyDescent="0.3">
      <c r="A8" s="26" t="s">
        <v>112</v>
      </c>
      <c r="B8" s="27" t="s">
        <v>113</v>
      </c>
      <c r="C8" s="28" t="s">
        <v>107</v>
      </c>
      <c r="D8" s="29">
        <v>39941</v>
      </c>
      <c r="E8" s="29">
        <v>41970</v>
      </c>
      <c r="F8" s="14">
        <f t="shared" ca="1" si="0"/>
        <v>3659</v>
      </c>
    </row>
    <row r="9" spans="1:7" x14ac:dyDescent="0.3">
      <c r="A9" s="26" t="s">
        <v>105</v>
      </c>
      <c r="B9" s="27" t="s">
        <v>106</v>
      </c>
      <c r="C9" s="28" t="s">
        <v>107</v>
      </c>
      <c r="D9" s="29">
        <v>40042</v>
      </c>
      <c r="E9" s="29">
        <v>41072</v>
      </c>
      <c r="F9" s="14">
        <f t="shared" ca="1" si="0"/>
        <v>4557</v>
      </c>
    </row>
    <row r="10" spans="1:7" x14ac:dyDescent="0.3">
      <c r="A10" s="26" t="s">
        <v>108</v>
      </c>
      <c r="B10" s="27" t="s">
        <v>114</v>
      </c>
      <c r="C10" s="28" t="s">
        <v>107</v>
      </c>
      <c r="D10" s="29">
        <v>40052</v>
      </c>
      <c r="E10" s="29">
        <v>43510</v>
      </c>
      <c r="F10" s="14">
        <f t="shared" ca="1" si="0"/>
        <v>2119</v>
      </c>
    </row>
    <row r="11" spans="1:7" x14ac:dyDescent="0.3">
      <c r="A11" s="26" t="s">
        <v>115</v>
      </c>
      <c r="B11" s="27" t="s">
        <v>116</v>
      </c>
      <c r="C11" s="28" t="s">
        <v>107</v>
      </c>
      <c r="D11" s="29">
        <v>40060</v>
      </c>
      <c r="E11" s="29"/>
      <c r="F11" s="14">
        <f t="shared" ca="1" si="0"/>
        <v>5569</v>
      </c>
    </row>
    <row r="12" spans="1:7" x14ac:dyDescent="0.3">
      <c r="A12" s="26" t="s">
        <v>108</v>
      </c>
      <c r="B12" s="27" t="s">
        <v>117</v>
      </c>
      <c r="C12" s="28" t="s">
        <v>107</v>
      </c>
      <c r="D12" s="29">
        <v>40205</v>
      </c>
      <c r="E12" s="29">
        <v>42898</v>
      </c>
      <c r="F12" s="14">
        <f t="shared" ca="1" si="0"/>
        <v>2731</v>
      </c>
    </row>
    <row r="13" spans="1:7" x14ac:dyDescent="0.3">
      <c r="A13" s="26" t="s">
        <v>115</v>
      </c>
      <c r="B13" s="27" t="s">
        <v>118</v>
      </c>
      <c r="C13" s="28" t="s">
        <v>107</v>
      </c>
      <c r="D13" s="29">
        <v>40318</v>
      </c>
      <c r="E13" s="29"/>
      <c r="F13" s="14">
        <f t="shared" ca="1" si="0"/>
        <v>5311</v>
      </c>
    </row>
    <row r="14" spans="1:7" x14ac:dyDescent="0.3">
      <c r="A14" s="26" t="s">
        <v>105</v>
      </c>
      <c r="B14" s="27" t="s">
        <v>106</v>
      </c>
      <c r="C14" s="28" t="s">
        <v>107</v>
      </c>
      <c r="D14" s="29">
        <v>39184</v>
      </c>
      <c r="E14" s="29">
        <v>43100</v>
      </c>
      <c r="F14" s="14">
        <f t="shared" ca="1" si="0"/>
        <v>2529</v>
      </c>
    </row>
    <row r="15" spans="1:7" x14ac:dyDescent="0.3">
      <c r="A15" s="26" t="s">
        <v>105</v>
      </c>
      <c r="B15" s="27" t="s">
        <v>119</v>
      </c>
      <c r="C15" s="28" t="s">
        <v>120</v>
      </c>
      <c r="D15" s="29">
        <v>40908</v>
      </c>
      <c r="E15" s="29"/>
      <c r="F15" s="14">
        <f t="shared" ca="1" si="0"/>
        <v>4721</v>
      </c>
    </row>
    <row r="16" spans="1:7" x14ac:dyDescent="0.3">
      <c r="A16" s="26" t="s">
        <v>105</v>
      </c>
      <c r="B16" s="27" t="s">
        <v>119</v>
      </c>
      <c r="C16" s="28" t="s">
        <v>110</v>
      </c>
      <c r="D16" s="29">
        <v>41088</v>
      </c>
      <c r="E16" s="29"/>
      <c r="F16" s="14">
        <f t="shared" ca="1" si="0"/>
        <v>4541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6358-6DF3-4DDF-8891-DE31F9B103BD}">
  <dimension ref="A1:O19"/>
  <sheetViews>
    <sheetView workbookViewId="0">
      <selection activeCell="O20" sqref="O20"/>
    </sheetView>
  </sheetViews>
  <sheetFormatPr defaultRowHeight="14.4" x14ac:dyDescent="0.3"/>
  <sheetData>
    <row r="1" spans="1:15" x14ac:dyDescent="0.3">
      <c r="A1" s="50" t="s">
        <v>162</v>
      </c>
      <c r="B1" s="51"/>
      <c r="C1" s="51"/>
      <c r="D1" s="51"/>
      <c r="E1" s="51"/>
      <c r="F1" s="51"/>
      <c r="G1" s="51"/>
      <c r="H1" s="51"/>
      <c r="I1" s="51"/>
    </row>
    <row r="5" spans="1:15" x14ac:dyDescent="0.3">
      <c r="A5" s="31" t="s">
        <v>79</v>
      </c>
      <c r="B5" s="31" t="s">
        <v>121</v>
      </c>
      <c r="C5" s="31" t="s">
        <v>122</v>
      </c>
      <c r="D5" s="31" t="s">
        <v>123</v>
      </c>
      <c r="E5" s="31" t="s">
        <v>124</v>
      </c>
      <c r="F5" s="31" t="s">
        <v>125</v>
      </c>
      <c r="I5" s="34"/>
      <c r="J5" s="34"/>
      <c r="K5" s="34"/>
      <c r="L5" s="35"/>
      <c r="M5" s="35"/>
    </row>
    <row r="6" spans="1:15" x14ac:dyDescent="0.3">
      <c r="A6" s="32">
        <v>43983</v>
      </c>
      <c r="B6" s="14" t="s">
        <v>126</v>
      </c>
      <c r="C6" s="14" t="s">
        <v>127</v>
      </c>
      <c r="D6" s="14" t="s">
        <v>128</v>
      </c>
      <c r="E6" s="14" t="s">
        <v>129</v>
      </c>
      <c r="F6" s="14">
        <v>6279</v>
      </c>
      <c r="H6" s="36" t="s">
        <v>158</v>
      </c>
    </row>
    <row r="7" spans="1:15" x14ac:dyDescent="0.3">
      <c r="A7" s="32">
        <v>43984</v>
      </c>
      <c r="B7" s="14" t="s">
        <v>130</v>
      </c>
      <c r="C7" s="14" t="s">
        <v>131</v>
      </c>
      <c r="D7" s="14" t="s">
        <v>132</v>
      </c>
      <c r="E7" s="14" t="s">
        <v>133</v>
      </c>
      <c r="F7" s="14">
        <v>7416</v>
      </c>
      <c r="H7" s="33" t="s">
        <v>123</v>
      </c>
    </row>
    <row r="8" spans="1:15" x14ac:dyDescent="0.3">
      <c r="A8" s="32">
        <v>43985</v>
      </c>
      <c r="B8" s="14" t="s">
        <v>134</v>
      </c>
      <c r="C8" s="14" t="s">
        <v>131</v>
      </c>
      <c r="D8" s="14" t="s">
        <v>132</v>
      </c>
      <c r="E8" s="14" t="s">
        <v>133</v>
      </c>
      <c r="F8" s="14">
        <v>6269</v>
      </c>
      <c r="H8" s="14" t="s">
        <v>159</v>
      </c>
    </row>
    <row r="9" spans="1:15" x14ac:dyDescent="0.3">
      <c r="A9" s="32">
        <v>43986</v>
      </c>
      <c r="B9" s="14" t="s">
        <v>135</v>
      </c>
      <c r="C9" s="14" t="s">
        <v>127</v>
      </c>
      <c r="D9" s="14" t="s">
        <v>136</v>
      </c>
      <c r="E9" s="14" t="s">
        <v>137</v>
      </c>
      <c r="F9" s="14">
        <v>5423</v>
      </c>
      <c r="H9" s="33" t="s">
        <v>160</v>
      </c>
      <c r="I9" s="14" t="s">
        <v>135</v>
      </c>
      <c r="J9" s="14" t="s">
        <v>134</v>
      </c>
      <c r="K9" s="14" t="s">
        <v>140</v>
      </c>
      <c r="L9" s="14" t="s">
        <v>126</v>
      </c>
      <c r="M9" s="14" t="s">
        <v>130</v>
      </c>
    </row>
    <row r="10" spans="1:15" x14ac:dyDescent="0.3">
      <c r="A10" s="32">
        <v>43987</v>
      </c>
      <c r="B10" s="14" t="s">
        <v>135</v>
      </c>
      <c r="C10" s="14" t="s">
        <v>138</v>
      </c>
      <c r="D10" s="14" t="s">
        <v>132</v>
      </c>
      <c r="E10" s="14" t="s">
        <v>133</v>
      </c>
      <c r="F10" s="14">
        <v>6830</v>
      </c>
      <c r="H10" s="14" t="s">
        <v>161</v>
      </c>
      <c r="I10" s="37">
        <f>SUMIFS($F$6:$F$19,$D$6:$D$19,$H$8,$C$6:$C$19,$H10,$B$6:$B$19,I$9)</f>
        <v>0</v>
      </c>
      <c r="J10" s="37">
        <f t="shared" ref="J10:M14" si="0">SUMIFS($F$6:$F$19,$D$6:$D$19,$H$8,$C$6:$C$19,$H10,$B$6:$B$19,J$9)</f>
        <v>0</v>
      </c>
      <c r="K10" s="37">
        <f t="shared" si="0"/>
        <v>272</v>
      </c>
      <c r="L10" s="37">
        <f t="shared" si="0"/>
        <v>0</v>
      </c>
      <c r="M10" s="37">
        <f t="shared" si="0"/>
        <v>0</v>
      </c>
      <c r="O10" s="43" t="str">
        <f ca="1">_xlfn.FORMULATEXT(I10)</f>
        <v>=SUMIFS($F$6:$F$19,$D$6:$D$19,$H$8,$C$6:$C$19,$H10,$B$6:$B$19,I$9)</v>
      </c>
    </row>
    <row r="11" spans="1:15" x14ac:dyDescent="0.3">
      <c r="A11" s="32">
        <v>43988</v>
      </c>
      <c r="B11" s="14" t="s">
        <v>130</v>
      </c>
      <c r="C11" s="14" t="s">
        <v>139</v>
      </c>
      <c r="D11" s="14" t="s">
        <v>132</v>
      </c>
      <c r="E11" s="14" t="s">
        <v>137</v>
      </c>
      <c r="F11" s="14">
        <v>2611</v>
      </c>
      <c r="H11" s="14" t="s">
        <v>131</v>
      </c>
      <c r="I11" s="37">
        <f t="shared" ref="I11:I14" si="1">SUMIFS($F$6:$F$19,$D$6:$D$19,$H$8,$C$6:$C$19,$H11,$B$6:$B$19,I$9)</f>
        <v>0</v>
      </c>
      <c r="J11" s="37">
        <f t="shared" si="0"/>
        <v>6269</v>
      </c>
      <c r="K11" s="37">
        <f t="shared" si="0"/>
        <v>4811</v>
      </c>
      <c r="L11" s="37">
        <f t="shared" si="0"/>
        <v>6112</v>
      </c>
      <c r="M11" s="37">
        <f t="shared" si="0"/>
        <v>7416</v>
      </c>
    </row>
    <row r="12" spans="1:15" x14ac:dyDescent="0.3">
      <c r="A12" s="32">
        <v>43989</v>
      </c>
      <c r="B12" s="14" t="s">
        <v>140</v>
      </c>
      <c r="C12" s="14" t="s">
        <v>131</v>
      </c>
      <c r="D12" s="14" t="s">
        <v>132</v>
      </c>
      <c r="E12" s="14" t="s">
        <v>141</v>
      </c>
      <c r="F12" s="14">
        <v>4811</v>
      </c>
      <c r="H12" s="14" t="s">
        <v>138</v>
      </c>
      <c r="I12" s="37">
        <f t="shared" si="1"/>
        <v>6830</v>
      </c>
      <c r="J12" s="37">
        <f t="shared" si="0"/>
        <v>0</v>
      </c>
      <c r="K12" s="37">
        <f t="shared" si="0"/>
        <v>0</v>
      </c>
      <c r="L12" s="37">
        <f t="shared" si="0"/>
        <v>0</v>
      </c>
      <c r="M12" s="37">
        <f t="shared" si="0"/>
        <v>0</v>
      </c>
    </row>
    <row r="13" spans="1:15" x14ac:dyDescent="0.3">
      <c r="A13" s="32">
        <v>43990</v>
      </c>
      <c r="B13" s="14" t="s">
        <v>126</v>
      </c>
      <c r="C13" s="14" t="s">
        <v>142</v>
      </c>
      <c r="D13" s="14" t="s">
        <v>143</v>
      </c>
      <c r="E13" s="14" t="s">
        <v>137</v>
      </c>
      <c r="F13" s="14">
        <v>22</v>
      </c>
      <c r="H13" s="38" t="s">
        <v>139</v>
      </c>
      <c r="I13" s="37">
        <f t="shared" si="1"/>
        <v>0</v>
      </c>
      <c r="J13" s="37">
        <f t="shared" si="0"/>
        <v>0</v>
      </c>
      <c r="K13" s="37">
        <f t="shared" si="0"/>
        <v>0</v>
      </c>
      <c r="L13" s="37">
        <f t="shared" si="0"/>
        <v>0</v>
      </c>
      <c r="M13" s="37">
        <f t="shared" si="0"/>
        <v>2611</v>
      </c>
    </row>
    <row r="14" spans="1:15" x14ac:dyDescent="0.3">
      <c r="A14" s="32">
        <v>43991</v>
      </c>
      <c r="B14" s="14" t="s">
        <v>135</v>
      </c>
      <c r="C14" s="14" t="s">
        <v>142</v>
      </c>
      <c r="D14" s="14" t="s">
        <v>132</v>
      </c>
      <c r="E14" s="14" t="s">
        <v>133</v>
      </c>
      <c r="F14" s="14">
        <v>8206</v>
      </c>
      <c r="H14" s="14" t="s">
        <v>142</v>
      </c>
      <c r="I14" s="37">
        <f t="shared" si="1"/>
        <v>8206</v>
      </c>
      <c r="J14" s="37">
        <f t="shared" si="0"/>
        <v>0</v>
      </c>
      <c r="K14" s="37">
        <f t="shared" si="0"/>
        <v>0</v>
      </c>
      <c r="L14" s="37">
        <f t="shared" si="0"/>
        <v>0</v>
      </c>
      <c r="M14" s="37">
        <f t="shared" si="0"/>
        <v>0</v>
      </c>
    </row>
    <row r="15" spans="1:15" x14ac:dyDescent="0.3">
      <c r="A15" s="32">
        <v>43992</v>
      </c>
      <c r="B15" s="14" t="s">
        <v>140</v>
      </c>
      <c r="C15" s="14" t="s">
        <v>144</v>
      </c>
      <c r="D15" s="14" t="s">
        <v>132</v>
      </c>
      <c r="E15" s="14" t="s">
        <v>133</v>
      </c>
      <c r="F15" s="14">
        <v>8450</v>
      </c>
    </row>
    <row r="16" spans="1:15" x14ac:dyDescent="0.3">
      <c r="A16" s="32">
        <v>43993</v>
      </c>
      <c r="B16" s="14" t="s">
        <v>140</v>
      </c>
      <c r="C16" s="14" t="s">
        <v>127</v>
      </c>
      <c r="D16" s="14" t="s">
        <v>145</v>
      </c>
      <c r="E16" s="14" t="s">
        <v>137</v>
      </c>
      <c r="F16" s="14">
        <v>2143</v>
      </c>
    </row>
    <row r="17" spans="1:6" x14ac:dyDescent="0.3">
      <c r="A17" s="32">
        <v>43994</v>
      </c>
      <c r="B17" s="14" t="s">
        <v>126</v>
      </c>
      <c r="C17" s="14" t="s">
        <v>131</v>
      </c>
      <c r="D17" s="14" t="s">
        <v>132</v>
      </c>
      <c r="E17" s="14" t="s">
        <v>137</v>
      </c>
      <c r="F17" s="14">
        <v>6112</v>
      </c>
    </row>
    <row r="18" spans="1:6" x14ac:dyDescent="0.3">
      <c r="A18" s="32">
        <v>43995</v>
      </c>
      <c r="B18" s="14" t="s">
        <v>140</v>
      </c>
      <c r="C18" s="14" t="s">
        <v>127</v>
      </c>
      <c r="D18" s="14" t="s">
        <v>132</v>
      </c>
      <c r="E18" s="14" t="s">
        <v>146</v>
      </c>
      <c r="F18" s="14">
        <v>272</v>
      </c>
    </row>
    <row r="19" spans="1:6" x14ac:dyDescent="0.3">
      <c r="A19" s="32">
        <v>43996</v>
      </c>
      <c r="B19" s="14" t="s">
        <v>135</v>
      </c>
      <c r="C19" s="14" t="s">
        <v>138</v>
      </c>
      <c r="D19" s="14" t="s">
        <v>136</v>
      </c>
      <c r="E19" s="14" t="s">
        <v>147</v>
      </c>
      <c r="F19" s="14">
        <v>2552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C24A-9E91-47DB-9613-F785DFB79125}">
  <dimension ref="A1:G10"/>
  <sheetViews>
    <sheetView workbookViewId="0">
      <selection activeCell="L7" sqref="L7"/>
    </sheetView>
  </sheetViews>
  <sheetFormatPr defaultRowHeight="14.4" x14ac:dyDescent="0.3"/>
  <sheetData>
    <row r="1" spans="1:7" x14ac:dyDescent="0.3">
      <c r="A1" s="16" t="s">
        <v>148</v>
      </c>
    </row>
    <row r="3" spans="1:7" x14ac:dyDescent="0.3">
      <c r="A3" s="30" t="s">
        <v>149</v>
      </c>
      <c r="B3" s="30" t="s">
        <v>150</v>
      </c>
      <c r="D3" s="30" t="s">
        <v>151</v>
      </c>
    </row>
    <row r="4" spans="1:7" x14ac:dyDescent="0.3">
      <c r="A4" s="14" t="s">
        <v>152</v>
      </c>
      <c r="B4" s="14">
        <f>IF(A4="BLUE",COUNTIF($A$4:A4,A4),"")</f>
        <v>1</v>
      </c>
      <c r="D4" s="14">
        <v>1</v>
      </c>
      <c r="G4" t="str">
        <f ca="1">_xlfn.FORMULATEXT(B4)</f>
        <v>=IF(A4="BLUE",COUNTIF($A$4:A4,A4),"")</v>
      </c>
    </row>
    <row r="5" spans="1:7" x14ac:dyDescent="0.3">
      <c r="A5" s="14" t="s">
        <v>153</v>
      </c>
      <c r="B5" s="14" t="str">
        <f>IF(A5="BLUE",COUNTIF($A$4:A5,A5),"")</f>
        <v/>
      </c>
      <c r="D5" s="14" t="s">
        <v>154</v>
      </c>
    </row>
    <row r="6" spans="1:7" x14ac:dyDescent="0.3">
      <c r="A6" s="14" t="s">
        <v>155</v>
      </c>
      <c r="B6" s="14" t="str">
        <f>IF(A6="BLUE",COUNTIF($A$4:A6,A6),"")</f>
        <v/>
      </c>
      <c r="D6" s="14" t="s">
        <v>154</v>
      </c>
    </row>
    <row r="7" spans="1:7" x14ac:dyDescent="0.3">
      <c r="A7" s="14" t="s">
        <v>153</v>
      </c>
      <c r="B7" s="14" t="str">
        <f>IF(A7="BLUE",COUNTIF($A$4:A7,A7),"")</f>
        <v/>
      </c>
      <c r="D7" s="14" t="s">
        <v>154</v>
      </c>
    </row>
    <row r="8" spans="1:7" x14ac:dyDescent="0.3">
      <c r="A8" s="14" t="s">
        <v>152</v>
      </c>
      <c r="B8" s="14">
        <f>IF(A8="BLUE",COUNTIF($A$4:A8,A8),"")</f>
        <v>2</v>
      </c>
      <c r="D8" s="14">
        <v>2</v>
      </c>
    </row>
    <row r="9" spans="1:7" x14ac:dyDescent="0.3">
      <c r="A9" s="14" t="s">
        <v>152</v>
      </c>
      <c r="B9" s="14">
        <f>IF(A9="BLUE",COUNTIF($A$4:A9,A9),"")</f>
        <v>3</v>
      </c>
      <c r="D9" s="14">
        <v>3</v>
      </c>
    </row>
    <row r="10" spans="1:7" x14ac:dyDescent="0.3">
      <c r="A10" s="14" t="s">
        <v>155</v>
      </c>
      <c r="B10" s="14" t="str">
        <f>IF(A10="BLUE",COUNTIF($A$4:A10,A10),"")</f>
        <v/>
      </c>
      <c r="D10" s="14" t="s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940A-3C46-4599-9DC2-22166EF41C0C}">
  <dimension ref="A3:F10"/>
  <sheetViews>
    <sheetView workbookViewId="0">
      <selection activeCell="C19" sqref="C19"/>
    </sheetView>
  </sheetViews>
  <sheetFormatPr defaultRowHeight="14.4" x14ac:dyDescent="0.3"/>
  <cols>
    <col min="1" max="1" width="10.33203125" bestFit="1" customWidth="1"/>
    <col min="2" max="2" width="12.6640625" bestFit="1" customWidth="1"/>
    <col min="4" max="4" width="12.6640625" bestFit="1" customWidth="1"/>
  </cols>
  <sheetData>
    <row r="3" spans="1:6" x14ac:dyDescent="0.3">
      <c r="A3" s="48" t="s">
        <v>156</v>
      </c>
      <c r="B3" s="48"/>
      <c r="C3" s="48"/>
      <c r="D3" s="48"/>
      <c r="E3" s="48"/>
    </row>
    <row r="5" spans="1:6" x14ac:dyDescent="0.3">
      <c r="A5" s="20" t="s">
        <v>79</v>
      </c>
      <c r="B5" s="20" t="s">
        <v>157</v>
      </c>
      <c r="D5" s="20" t="s">
        <v>157</v>
      </c>
    </row>
    <row r="6" spans="1:6" x14ac:dyDescent="0.3">
      <c r="A6" s="21">
        <v>42309</v>
      </c>
      <c r="B6" s="14">
        <f>DAY(EOMONTH(A6,0))</f>
        <v>30</v>
      </c>
      <c r="D6" s="14">
        <v>30</v>
      </c>
      <c r="F6" t="str">
        <f ca="1">_xlfn.FORMULATEXT(B6)</f>
        <v>=DAY(EOMONTH(A6,0))</v>
      </c>
    </row>
    <row r="7" spans="1:6" x14ac:dyDescent="0.3">
      <c r="A7" s="21">
        <v>42059</v>
      </c>
      <c r="B7" s="14">
        <f t="shared" ref="B7:B10" si="0">DAY(EOMONTH(A7,0))</f>
        <v>28</v>
      </c>
      <c r="D7" s="14">
        <v>28</v>
      </c>
    </row>
    <row r="8" spans="1:6" x14ac:dyDescent="0.3">
      <c r="A8" s="21">
        <v>42082</v>
      </c>
      <c r="B8" s="14">
        <f t="shared" si="0"/>
        <v>31</v>
      </c>
      <c r="D8" s="14">
        <v>31</v>
      </c>
    </row>
    <row r="9" spans="1:6" x14ac:dyDescent="0.3">
      <c r="A9" s="21">
        <v>42119</v>
      </c>
      <c r="B9" s="14">
        <f t="shared" si="0"/>
        <v>30</v>
      </c>
      <c r="D9" s="14">
        <v>30</v>
      </c>
    </row>
    <row r="10" spans="1:6" x14ac:dyDescent="0.3">
      <c r="A10" s="21">
        <v>42009</v>
      </c>
      <c r="B10" s="14">
        <f t="shared" si="0"/>
        <v>31</v>
      </c>
      <c r="D10" s="14">
        <v>31</v>
      </c>
    </row>
  </sheetData>
  <mergeCells count="1">
    <mergeCell ref="A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69C0-6C9D-40D9-BF6F-3EBD2C96919C}">
  <dimension ref="A1:M18"/>
  <sheetViews>
    <sheetView workbookViewId="0">
      <selection activeCell="J13" sqref="J13"/>
    </sheetView>
  </sheetViews>
  <sheetFormatPr defaultRowHeight="14.4" x14ac:dyDescent="0.3"/>
  <sheetData>
    <row r="1" spans="1:13" x14ac:dyDescent="0.3">
      <c r="A1" s="52" t="s">
        <v>176</v>
      </c>
      <c r="B1" s="52"/>
      <c r="C1" s="52"/>
      <c r="D1" s="52"/>
      <c r="E1" s="52"/>
      <c r="F1" s="52"/>
      <c r="G1" s="52"/>
      <c r="H1" s="52"/>
      <c r="I1" s="52"/>
    </row>
    <row r="3" spans="1:13" x14ac:dyDescent="0.3">
      <c r="A3" s="31" t="s">
        <v>79</v>
      </c>
      <c r="B3" s="31" t="s">
        <v>121</v>
      </c>
      <c r="C3" s="31" t="s">
        <v>122</v>
      </c>
      <c r="D3" s="31" t="s">
        <v>123</v>
      </c>
      <c r="E3" s="31" t="s">
        <v>124</v>
      </c>
      <c r="F3" s="31" t="s">
        <v>163</v>
      </c>
      <c r="G3" s="31" t="s">
        <v>125</v>
      </c>
      <c r="I3" s="40" t="s">
        <v>172</v>
      </c>
      <c r="J3" s="40"/>
      <c r="K3" s="40"/>
    </row>
    <row r="4" spans="1:13" x14ac:dyDescent="0.3">
      <c r="A4" s="32">
        <v>44111</v>
      </c>
      <c r="B4" s="14" t="s">
        <v>126</v>
      </c>
      <c r="C4" s="14" t="s">
        <v>127</v>
      </c>
      <c r="D4" s="14" t="s">
        <v>128</v>
      </c>
      <c r="E4" s="14" t="s">
        <v>129</v>
      </c>
      <c r="F4" s="14">
        <v>3642</v>
      </c>
      <c r="G4" s="14">
        <v>6279</v>
      </c>
      <c r="I4" s="33" t="s">
        <v>173</v>
      </c>
      <c r="J4" s="33" t="s">
        <v>174</v>
      </c>
      <c r="K4" s="41" t="s">
        <v>175</v>
      </c>
    </row>
    <row r="5" spans="1:13" x14ac:dyDescent="0.3">
      <c r="A5" s="32">
        <v>44130</v>
      </c>
      <c r="B5" s="14" t="s">
        <v>130</v>
      </c>
      <c r="C5" s="14" t="s">
        <v>164</v>
      </c>
      <c r="D5" s="14" t="s">
        <v>136</v>
      </c>
      <c r="E5" s="14" t="s">
        <v>133</v>
      </c>
      <c r="F5" s="14">
        <v>3189</v>
      </c>
      <c r="G5" s="14">
        <v>7416</v>
      </c>
      <c r="I5" s="32">
        <v>43844</v>
      </c>
      <c r="J5" s="32">
        <v>43861</v>
      </c>
      <c r="K5" s="42">
        <f>SUMIFS($G$4:$G$18,$A$4:$A$18,"&gt;"&amp;I5,$A$4:$A$18,"&lt;"&amp;J5)</f>
        <v>4811</v>
      </c>
      <c r="M5" t="str">
        <f ca="1">_xlfn.FORMULATEXT(K5)</f>
        <v>=SUMIFS($G$4:$G$18,$A$4:$A$18,"&gt;"&amp;I5,$A$4:$A$18,"&lt;"&amp;J5)</v>
      </c>
    </row>
    <row r="6" spans="1:13" x14ac:dyDescent="0.3">
      <c r="A6" s="32">
        <v>43971</v>
      </c>
      <c r="B6" s="14" t="s">
        <v>134</v>
      </c>
      <c r="C6" s="14" t="s">
        <v>139</v>
      </c>
      <c r="D6" s="14" t="s">
        <v>165</v>
      </c>
      <c r="E6" s="14" t="s">
        <v>133</v>
      </c>
      <c r="F6" s="14">
        <v>3636</v>
      </c>
      <c r="G6" s="14">
        <v>6269</v>
      </c>
      <c r="I6" s="32">
        <v>43862</v>
      </c>
      <c r="J6" s="32">
        <v>43890</v>
      </c>
      <c r="K6" s="42">
        <f t="shared" ref="K6:K8" si="0">SUMIFS($G$4:$G$18,$A$4:$A$18,"&gt;"&amp;I6,$A$4:$A$18,"&lt;"&amp;J6)</f>
        <v>22</v>
      </c>
    </row>
    <row r="7" spans="1:13" x14ac:dyDescent="0.3">
      <c r="A7" s="32">
        <v>44098</v>
      </c>
      <c r="B7" s="14" t="s">
        <v>135</v>
      </c>
      <c r="C7" s="14" t="s">
        <v>127</v>
      </c>
      <c r="D7" s="14" t="s">
        <v>136</v>
      </c>
      <c r="E7" s="14" t="s">
        <v>137</v>
      </c>
      <c r="F7" s="14">
        <v>2983</v>
      </c>
      <c r="G7" s="14">
        <v>5423</v>
      </c>
      <c r="I7" s="32">
        <v>43891</v>
      </c>
      <c r="J7" s="32">
        <v>43921</v>
      </c>
      <c r="K7" s="42">
        <f t="shared" si="0"/>
        <v>2552</v>
      </c>
    </row>
    <row r="8" spans="1:13" x14ac:dyDescent="0.3">
      <c r="A8" s="32">
        <v>43844</v>
      </c>
      <c r="B8" s="14" t="s">
        <v>135</v>
      </c>
      <c r="C8" s="14" t="s">
        <v>127</v>
      </c>
      <c r="D8" s="14" t="s">
        <v>166</v>
      </c>
      <c r="E8" s="14" t="s">
        <v>133</v>
      </c>
      <c r="F8" s="14">
        <v>6386</v>
      </c>
      <c r="G8" s="14">
        <v>6830</v>
      </c>
      <c r="I8" s="32">
        <v>43922</v>
      </c>
      <c r="J8" s="32">
        <v>43951</v>
      </c>
      <c r="K8" s="42">
        <f t="shared" si="0"/>
        <v>11061</v>
      </c>
    </row>
    <row r="9" spans="1:13" x14ac:dyDescent="0.3">
      <c r="A9" s="32">
        <v>43924</v>
      </c>
      <c r="B9" s="14" t="s">
        <v>130</v>
      </c>
      <c r="C9" s="14" t="s">
        <v>127</v>
      </c>
      <c r="D9" s="14" t="s">
        <v>136</v>
      </c>
      <c r="E9" s="14" t="s">
        <v>137</v>
      </c>
      <c r="F9" s="14">
        <v>1175</v>
      </c>
      <c r="G9" s="14">
        <v>2611</v>
      </c>
    </row>
    <row r="10" spans="1:13" x14ac:dyDescent="0.3">
      <c r="A10" s="32">
        <v>43850</v>
      </c>
      <c r="B10" s="14" t="s">
        <v>140</v>
      </c>
      <c r="C10" s="14" t="s">
        <v>167</v>
      </c>
      <c r="D10" s="14" t="s">
        <v>166</v>
      </c>
      <c r="E10" s="14" t="s">
        <v>141</v>
      </c>
      <c r="F10" s="14">
        <v>2791</v>
      </c>
      <c r="G10" s="14">
        <v>4811</v>
      </c>
    </row>
    <row r="11" spans="1:13" x14ac:dyDescent="0.3">
      <c r="A11" s="32">
        <v>43887</v>
      </c>
      <c r="B11" s="14" t="s">
        <v>126</v>
      </c>
      <c r="C11" s="14" t="s">
        <v>139</v>
      </c>
      <c r="D11" s="14" t="s">
        <v>143</v>
      </c>
      <c r="E11" s="14" t="s">
        <v>137</v>
      </c>
      <c r="F11" s="14">
        <v>15</v>
      </c>
      <c r="G11" s="14">
        <v>22</v>
      </c>
    </row>
    <row r="12" spans="1:13" x14ac:dyDescent="0.3">
      <c r="A12" s="32">
        <v>44181</v>
      </c>
      <c r="B12" s="14" t="s">
        <v>135</v>
      </c>
      <c r="C12" s="14" t="s">
        <v>139</v>
      </c>
      <c r="D12" s="14" t="s">
        <v>165</v>
      </c>
      <c r="E12" s="14" t="s">
        <v>133</v>
      </c>
      <c r="F12" s="14">
        <v>7222</v>
      </c>
      <c r="G12" s="14">
        <v>8206</v>
      </c>
    </row>
    <row r="13" spans="1:13" x14ac:dyDescent="0.3">
      <c r="A13" s="32">
        <v>43926</v>
      </c>
      <c r="B13" s="14" t="s">
        <v>140</v>
      </c>
      <c r="C13" s="14" t="s">
        <v>139</v>
      </c>
      <c r="D13" s="14" t="s">
        <v>128</v>
      </c>
      <c r="E13" s="14" t="s">
        <v>133</v>
      </c>
      <c r="F13" s="14">
        <v>4647</v>
      </c>
      <c r="G13" s="14">
        <v>8450</v>
      </c>
    </row>
    <row r="14" spans="1:13" x14ac:dyDescent="0.3">
      <c r="A14" s="32">
        <v>44006</v>
      </c>
      <c r="B14" s="14" t="s">
        <v>140</v>
      </c>
      <c r="C14" s="14" t="s">
        <v>127</v>
      </c>
      <c r="D14" s="14" t="s">
        <v>145</v>
      </c>
      <c r="E14" s="14" t="s">
        <v>137</v>
      </c>
      <c r="F14" s="14">
        <v>1264</v>
      </c>
      <c r="G14" s="14">
        <v>2143</v>
      </c>
    </row>
    <row r="15" spans="1:13" x14ac:dyDescent="0.3">
      <c r="A15" s="32">
        <v>44065</v>
      </c>
      <c r="B15" s="14" t="s">
        <v>126</v>
      </c>
      <c r="C15" s="14" t="s">
        <v>167</v>
      </c>
      <c r="D15" s="14" t="s">
        <v>168</v>
      </c>
      <c r="E15" s="14" t="s">
        <v>137</v>
      </c>
      <c r="F15" s="14">
        <v>3606</v>
      </c>
      <c r="G15" s="14">
        <v>6112</v>
      </c>
    </row>
    <row r="16" spans="1:13" x14ac:dyDescent="0.3">
      <c r="A16" s="32">
        <v>44144</v>
      </c>
      <c r="B16" s="14" t="s">
        <v>140</v>
      </c>
      <c r="C16" s="14" t="s">
        <v>167</v>
      </c>
      <c r="D16" s="14" t="s">
        <v>169</v>
      </c>
      <c r="E16" s="14" t="s">
        <v>146</v>
      </c>
      <c r="F16" s="14">
        <v>204</v>
      </c>
      <c r="G16" s="14">
        <v>272</v>
      </c>
    </row>
    <row r="17" spans="1:7" x14ac:dyDescent="0.3">
      <c r="A17" s="32">
        <v>43913</v>
      </c>
      <c r="B17" s="14" t="s">
        <v>135</v>
      </c>
      <c r="C17" s="14" t="s">
        <v>170</v>
      </c>
      <c r="D17" s="14" t="s">
        <v>136</v>
      </c>
      <c r="E17" s="14" t="s">
        <v>147</v>
      </c>
      <c r="F17" s="14">
        <v>944</v>
      </c>
      <c r="G17" s="14">
        <v>2552</v>
      </c>
    </row>
    <row r="18" spans="1:7" x14ac:dyDescent="0.3">
      <c r="A18" s="32">
        <v>44107</v>
      </c>
      <c r="B18" s="14" t="s">
        <v>135</v>
      </c>
      <c r="C18" s="14" t="s">
        <v>170</v>
      </c>
      <c r="D18" s="14" t="s">
        <v>171</v>
      </c>
      <c r="E18" s="14" t="s">
        <v>137</v>
      </c>
      <c r="F18" s="14">
        <v>9190</v>
      </c>
      <c r="G18" s="14">
        <v>9829</v>
      </c>
    </row>
  </sheetData>
  <mergeCells count="1"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EB49-4AF7-4C73-B057-C4885BB15A1A}">
  <dimension ref="A2:B6"/>
  <sheetViews>
    <sheetView workbookViewId="0">
      <selection activeCell="A6" sqref="A6"/>
    </sheetView>
  </sheetViews>
  <sheetFormatPr defaultRowHeight="14.4" x14ac:dyDescent="0.3"/>
  <cols>
    <col min="1" max="1" width="10.33203125" bestFit="1" customWidth="1"/>
  </cols>
  <sheetData>
    <row r="2" spans="1:2" x14ac:dyDescent="0.3">
      <c r="A2" t="s">
        <v>177</v>
      </c>
    </row>
    <row r="3" spans="1:2" x14ac:dyDescent="0.3">
      <c r="A3" t="s">
        <v>178</v>
      </c>
    </row>
    <row r="5" spans="1:2" x14ac:dyDescent="0.3">
      <c r="A5" s="39">
        <v>43863</v>
      </c>
    </row>
    <row r="6" spans="1:2" x14ac:dyDescent="0.3">
      <c r="A6">
        <f>WEEKDAY(A5)</f>
        <v>1</v>
      </c>
      <c r="B6" t="str">
        <f ca="1">_xlfn.FORMULATEXT(A6)</f>
        <v>=WEEKDAY(A5)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BE88-C557-43D6-9455-F7C003F765D7}">
  <dimension ref="A1:A5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179</v>
      </c>
    </row>
    <row r="2" spans="1:1" x14ac:dyDescent="0.3">
      <c r="A2" t="s">
        <v>180</v>
      </c>
    </row>
    <row r="3" spans="1:1" x14ac:dyDescent="0.3">
      <c r="A3" t="s">
        <v>181</v>
      </c>
    </row>
    <row r="4" spans="1:1" x14ac:dyDescent="0.3">
      <c r="A4" t="s">
        <v>182</v>
      </c>
    </row>
    <row r="5" spans="1:1" x14ac:dyDescent="0.3">
      <c r="A5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4B48-D688-46C7-8A4E-42571098D5E7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184</v>
      </c>
    </row>
    <row r="2" spans="1:1" x14ac:dyDescent="0.3">
      <c r="A2" t="s">
        <v>185</v>
      </c>
    </row>
    <row r="3" spans="1:1" x14ac:dyDescent="0.3">
      <c r="A3" t="s">
        <v>186</v>
      </c>
    </row>
    <row r="4" spans="1:1" x14ac:dyDescent="0.3">
      <c r="A4" t="s">
        <v>187</v>
      </c>
    </row>
    <row r="5" spans="1:1" x14ac:dyDescent="0.3">
      <c r="A5" t="s">
        <v>188</v>
      </c>
    </row>
    <row r="6" spans="1:1" x14ac:dyDescent="0.3">
      <c r="A6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FBF7-6A5B-47AB-9DFE-92A33CD40804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80A6-504F-4173-A8F8-2341253F5134}">
  <dimension ref="A1:D5"/>
  <sheetViews>
    <sheetView workbookViewId="0">
      <selection activeCell="B8" sqref="B8"/>
    </sheetView>
  </sheetViews>
  <sheetFormatPr defaultRowHeight="14.4" x14ac:dyDescent="0.3"/>
  <cols>
    <col min="1" max="1" width="56.6640625" bestFit="1" customWidth="1"/>
    <col min="2" max="2" width="7.6640625" bestFit="1" customWidth="1"/>
    <col min="3" max="3" width="8.44140625" bestFit="1" customWidth="1"/>
    <col min="4" max="4" width="28.109375" bestFit="1" customWidth="1"/>
  </cols>
  <sheetData>
    <row r="1" spans="1:4" x14ac:dyDescent="0.3">
      <c r="A1" t="s">
        <v>191</v>
      </c>
    </row>
    <row r="3" spans="1:4" x14ac:dyDescent="0.3">
      <c r="A3" t="s">
        <v>192</v>
      </c>
      <c r="B3" t="s">
        <v>193</v>
      </c>
      <c r="C3" t="s">
        <v>194</v>
      </c>
    </row>
    <row r="4" spans="1:4" x14ac:dyDescent="0.3">
      <c r="A4" t="str">
        <f>CONCATENATE(A3," ",B3," ",C3)</f>
        <v>MADAN MOHAN MALVIYA</v>
      </c>
      <c r="D4" t="str">
        <f ca="1">_xlfn.FORMULATEXT(A4)</f>
        <v>=CONCATENATE(A3," ",B3," ",C3)</v>
      </c>
    </row>
    <row r="5" spans="1:4" x14ac:dyDescent="0.3">
      <c r="A5" t="str">
        <f>A3&amp;" "&amp;B3&amp;" "&amp;C3&amp;" "</f>
        <v xml:space="preserve">MADAN MOHAN MALVIYA </v>
      </c>
      <c r="D5" t="str">
        <f ca="1">_xlfn.FORMULATEXT(A5)</f>
        <v>=A3&amp;" "&amp;B3&amp;" "&amp;C3&amp;" "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7BE4-2FA3-4B08-917A-638234D423E0}">
  <dimension ref="A1:D6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195</v>
      </c>
    </row>
    <row r="3" spans="1:4" x14ac:dyDescent="0.3">
      <c r="A3" t="s">
        <v>196</v>
      </c>
    </row>
    <row r="4" spans="1:4" x14ac:dyDescent="0.3">
      <c r="A4" t="s">
        <v>197</v>
      </c>
      <c r="D4" t="s">
        <v>197</v>
      </c>
    </row>
    <row r="5" spans="1:4" x14ac:dyDescent="0.3">
      <c r="A5" t="s">
        <v>198</v>
      </c>
    </row>
    <row r="6" spans="1:4" x14ac:dyDescent="0.3">
      <c r="A6" t="s">
        <v>199</v>
      </c>
    </row>
  </sheetData>
  <dataValidations count="1">
    <dataValidation type="list" allowBlank="1" showInputMessage="1" showErrorMessage="1" sqref="D4" xr:uid="{948832BD-34E0-45B8-8C4C-83B3E12A1DB4}">
      <formula1>$A$4:$A$6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120C-85FC-48B1-AEC1-A7AB4ABB3D20}">
  <dimension ref="A1:E17"/>
  <sheetViews>
    <sheetView workbookViewId="0">
      <selection activeCell="J11" sqref="J11"/>
    </sheetView>
  </sheetViews>
  <sheetFormatPr defaultRowHeight="14.4" x14ac:dyDescent="0.3"/>
  <cols>
    <col min="1" max="1" width="10.44140625" customWidth="1"/>
    <col min="11" max="11" width="10.44140625" customWidth="1"/>
  </cols>
  <sheetData>
    <row r="1" spans="1:5" x14ac:dyDescent="0.3">
      <c r="A1" t="s">
        <v>200</v>
      </c>
    </row>
    <row r="3" spans="1:5" x14ac:dyDescent="0.3">
      <c r="A3" t="s">
        <v>202</v>
      </c>
    </row>
    <row r="4" spans="1:5" x14ac:dyDescent="0.3">
      <c r="A4" t="s">
        <v>197</v>
      </c>
      <c r="E4" t="s">
        <v>198</v>
      </c>
    </row>
    <row r="5" spans="1:5" x14ac:dyDescent="0.3">
      <c r="A5" t="s">
        <v>198</v>
      </c>
    </row>
    <row r="6" spans="1:5" x14ac:dyDescent="0.3">
      <c r="A6" t="s">
        <v>199</v>
      </c>
    </row>
    <row r="7" spans="1:5" x14ac:dyDescent="0.3">
      <c r="A7" t="s">
        <v>201</v>
      </c>
    </row>
    <row r="9" spans="1:5" x14ac:dyDescent="0.3">
      <c r="A9" t="s">
        <v>203</v>
      </c>
    </row>
    <row r="10" spans="1:5" x14ac:dyDescent="0.3">
      <c r="A10" t="s">
        <v>204</v>
      </c>
    </row>
    <row r="17" spans="2:2" x14ac:dyDescent="0.3">
      <c r="B17" t="s">
        <v>205</v>
      </c>
    </row>
  </sheetData>
  <dataValidations count="1">
    <dataValidation type="list" allowBlank="1" showInputMessage="1" showErrorMessage="1" sqref="E4" xr:uid="{F770C9C2-67C0-497F-B57C-189B80EF22C2}">
      <formula1>$A$4:$A$7</formula1>
    </dataValidation>
  </dataValidation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DA72-659E-4545-B5A7-4BBE42EDB0E4}">
  <dimension ref="A1:I21"/>
  <sheetViews>
    <sheetView workbookViewId="0">
      <selection activeCell="E11" sqref="E11"/>
    </sheetView>
  </sheetViews>
  <sheetFormatPr defaultRowHeight="14.4" x14ac:dyDescent="0.3"/>
  <cols>
    <col min="1" max="1" width="6.88671875" bestFit="1" customWidth="1"/>
    <col min="2" max="2" width="8.6640625" bestFit="1" customWidth="1"/>
    <col min="3" max="3" width="12.88671875" bestFit="1" customWidth="1"/>
  </cols>
  <sheetData>
    <row r="1" spans="1:9" x14ac:dyDescent="0.3">
      <c r="A1" s="52" t="s">
        <v>250</v>
      </c>
      <c r="B1" s="52"/>
      <c r="C1" s="52"/>
      <c r="D1" s="52"/>
      <c r="E1" s="52"/>
      <c r="F1" s="52"/>
    </row>
    <row r="3" spans="1:9" x14ac:dyDescent="0.3">
      <c r="A3" s="55" t="s">
        <v>206</v>
      </c>
      <c r="B3" s="55" t="s">
        <v>207</v>
      </c>
      <c r="C3" s="55" t="s">
        <v>208</v>
      </c>
    </row>
    <row r="4" spans="1:9" x14ac:dyDescent="0.3">
      <c r="A4" s="56" t="s">
        <v>209</v>
      </c>
      <c r="B4" s="56" t="s">
        <v>210</v>
      </c>
      <c r="C4" s="56" t="s">
        <v>211</v>
      </c>
      <c r="D4" s="57" t="s">
        <v>251</v>
      </c>
      <c r="E4" s="53" t="s">
        <v>210</v>
      </c>
    </row>
    <row r="5" spans="1:9" x14ac:dyDescent="0.3">
      <c r="A5" s="56" t="s">
        <v>212</v>
      </c>
      <c r="B5" s="56" t="s">
        <v>213</v>
      </c>
      <c r="C5" s="56" t="s">
        <v>211</v>
      </c>
    </row>
    <row r="6" spans="1:9" x14ac:dyDescent="0.3">
      <c r="A6" s="56" t="s">
        <v>214</v>
      </c>
      <c r="B6" s="56" t="s">
        <v>215</v>
      </c>
      <c r="C6" s="56" t="s">
        <v>216</v>
      </c>
      <c r="E6" s="68" t="s">
        <v>253</v>
      </c>
      <c r="F6" s="69"/>
      <c r="G6" s="69"/>
      <c r="H6" s="69"/>
      <c r="I6" s="69"/>
    </row>
    <row r="7" spans="1:9" x14ac:dyDescent="0.3">
      <c r="A7" s="56" t="s">
        <v>217</v>
      </c>
      <c r="B7" s="56" t="s">
        <v>218</v>
      </c>
      <c r="C7" s="56" t="s">
        <v>216</v>
      </c>
      <c r="E7" s="70" t="s">
        <v>252</v>
      </c>
      <c r="F7" s="70"/>
      <c r="G7" s="70"/>
      <c r="H7" s="70"/>
      <c r="I7" s="70"/>
    </row>
    <row r="8" spans="1:9" x14ac:dyDescent="0.3">
      <c r="A8" s="56" t="s">
        <v>219</v>
      </c>
      <c r="B8" s="56" t="s">
        <v>220</v>
      </c>
      <c r="C8" s="56" t="s">
        <v>221</v>
      </c>
    </row>
    <row r="9" spans="1:9" x14ac:dyDescent="0.3">
      <c r="A9" s="56" t="s">
        <v>222</v>
      </c>
      <c r="B9" s="56" t="s">
        <v>223</v>
      </c>
      <c r="C9" s="56" t="s">
        <v>224</v>
      </c>
    </row>
    <row r="10" spans="1:9" x14ac:dyDescent="0.3">
      <c r="A10" s="56" t="s">
        <v>225</v>
      </c>
      <c r="B10" s="56" t="s">
        <v>226</v>
      </c>
      <c r="C10" s="56" t="s">
        <v>221</v>
      </c>
    </row>
    <row r="11" spans="1:9" x14ac:dyDescent="0.3">
      <c r="A11" s="56" t="s">
        <v>227</v>
      </c>
      <c r="B11" s="56" t="s">
        <v>228</v>
      </c>
      <c r="C11" s="56" t="s">
        <v>229</v>
      </c>
    </row>
    <row r="12" spans="1:9" x14ac:dyDescent="0.3">
      <c r="A12" s="56" t="s">
        <v>230</v>
      </c>
      <c r="B12" s="56" t="s">
        <v>231</v>
      </c>
      <c r="C12" s="56" t="s">
        <v>232</v>
      </c>
    </row>
    <row r="13" spans="1:9" x14ac:dyDescent="0.3">
      <c r="A13" s="56" t="s">
        <v>233</v>
      </c>
      <c r="B13" s="56" t="s">
        <v>210</v>
      </c>
      <c r="C13" s="56" t="s">
        <v>211</v>
      </c>
    </row>
    <row r="14" spans="1:9" x14ac:dyDescent="0.3">
      <c r="A14" s="56" t="s">
        <v>234</v>
      </c>
      <c r="B14" s="56" t="s">
        <v>235</v>
      </c>
      <c r="C14" s="56" t="s">
        <v>211</v>
      </c>
    </row>
    <row r="15" spans="1:9" x14ac:dyDescent="0.3">
      <c r="A15" s="56" t="s">
        <v>236</v>
      </c>
      <c r="B15" s="56" t="s">
        <v>237</v>
      </c>
      <c r="C15" s="56" t="s">
        <v>216</v>
      </c>
    </row>
    <row r="16" spans="1:9" x14ac:dyDescent="0.3">
      <c r="A16" s="56" t="s">
        <v>238</v>
      </c>
      <c r="B16" s="56" t="s">
        <v>239</v>
      </c>
      <c r="C16" s="56" t="s">
        <v>216</v>
      </c>
    </row>
    <row r="17" spans="1:3" x14ac:dyDescent="0.3">
      <c r="A17" s="56" t="s">
        <v>240</v>
      </c>
      <c r="B17" s="56" t="s">
        <v>241</v>
      </c>
      <c r="C17" s="56" t="s">
        <v>221</v>
      </c>
    </row>
    <row r="18" spans="1:3" x14ac:dyDescent="0.3">
      <c r="A18" s="56" t="s">
        <v>242</v>
      </c>
      <c r="B18" s="56" t="s">
        <v>243</v>
      </c>
      <c r="C18" s="56" t="s">
        <v>224</v>
      </c>
    </row>
    <row r="19" spans="1:3" x14ac:dyDescent="0.3">
      <c r="A19" s="56" t="s">
        <v>244</v>
      </c>
      <c r="B19" s="56" t="s">
        <v>245</v>
      </c>
      <c r="C19" s="56" t="s">
        <v>221</v>
      </c>
    </row>
    <row r="20" spans="1:3" x14ac:dyDescent="0.3">
      <c r="A20" s="56" t="s">
        <v>246</v>
      </c>
      <c r="B20" s="56" t="s">
        <v>247</v>
      </c>
      <c r="C20" s="56" t="s">
        <v>229</v>
      </c>
    </row>
    <row r="21" spans="1:3" x14ac:dyDescent="0.3">
      <c r="A21" s="56" t="s">
        <v>248</v>
      </c>
      <c r="B21" s="56" t="s">
        <v>249</v>
      </c>
      <c r="C21" s="56" t="s">
        <v>232</v>
      </c>
    </row>
  </sheetData>
  <mergeCells count="2">
    <mergeCell ref="A1:F1"/>
    <mergeCell ref="E7:I7"/>
  </mergeCells>
  <conditionalFormatting sqref="A4:C21 E4 E6">
    <cfRule type="expression" dxfId="1" priority="1">
      <formula>IF(ISBLANK($E$4),0,SEARCH($E$4,$A4&amp;$B4&amp;$C4))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B94F-1DE0-440C-A0DE-D175A20C5C69}">
  <dimension ref="A1:F42"/>
  <sheetViews>
    <sheetView workbookViewId="0">
      <selection activeCell="E7" sqref="E7"/>
    </sheetView>
  </sheetViews>
  <sheetFormatPr defaultRowHeight="14.4" x14ac:dyDescent="0.3"/>
  <sheetData>
    <row r="1" spans="1:6" x14ac:dyDescent="0.3">
      <c r="A1" s="52" t="s">
        <v>254</v>
      </c>
      <c r="B1" s="52"/>
      <c r="C1" s="52"/>
      <c r="D1" s="52"/>
      <c r="E1" s="52"/>
      <c r="F1" s="52"/>
    </row>
    <row r="3" spans="1:6" x14ac:dyDescent="0.3">
      <c r="A3" s="54" t="s">
        <v>21</v>
      </c>
    </row>
    <row r="4" spans="1:6" x14ac:dyDescent="0.3">
      <c r="A4" s="54" t="s">
        <v>255</v>
      </c>
    </row>
    <row r="5" spans="1:6" x14ac:dyDescent="0.3">
      <c r="A5" s="54" t="s">
        <v>256</v>
      </c>
    </row>
    <row r="6" spans="1:6" x14ac:dyDescent="0.3">
      <c r="A6" s="54" t="s">
        <v>257</v>
      </c>
      <c r="C6" s="56" t="s">
        <v>257</v>
      </c>
      <c r="D6" s="56" cm="1">
        <f t="array" ref="D6">SUMPRODUCT(--(EXACT(Table14[Name],C6)))</f>
        <v>4</v>
      </c>
      <c r="E6" t="str">
        <f ca="1">_xlfn.FORMULATEXT(D6)</f>
        <v>=SUMPRODUCT(--(EXACT(Table14[Name],C6)))</v>
      </c>
    </row>
    <row r="7" spans="1:6" x14ac:dyDescent="0.3">
      <c r="A7" s="54" t="s">
        <v>258</v>
      </c>
      <c r="C7" s="56" t="s">
        <v>258</v>
      </c>
      <c r="D7" s="56" cm="1">
        <f t="array" ref="D7">SUMPRODUCT(--(EXACT(Table14[Name],C7)))</f>
        <v>3</v>
      </c>
    </row>
    <row r="8" spans="1:6" x14ac:dyDescent="0.3">
      <c r="A8" s="54" t="s">
        <v>259</v>
      </c>
    </row>
    <row r="9" spans="1:6" x14ac:dyDescent="0.3">
      <c r="A9" s="54" t="s">
        <v>260</v>
      </c>
    </row>
    <row r="10" spans="1:6" x14ac:dyDescent="0.3">
      <c r="A10" s="54" t="s">
        <v>261</v>
      </c>
    </row>
    <row r="11" spans="1:6" x14ac:dyDescent="0.3">
      <c r="A11" s="54" t="s">
        <v>257</v>
      </c>
    </row>
    <row r="12" spans="1:6" x14ac:dyDescent="0.3">
      <c r="A12" s="54" t="s">
        <v>260</v>
      </c>
    </row>
    <row r="13" spans="1:6" x14ac:dyDescent="0.3">
      <c r="A13" s="54" t="s">
        <v>259</v>
      </c>
    </row>
    <row r="14" spans="1:6" x14ac:dyDescent="0.3">
      <c r="A14" s="54" t="s">
        <v>262</v>
      </c>
    </row>
    <row r="15" spans="1:6" x14ac:dyDescent="0.3">
      <c r="A15" s="54" t="s">
        <v>263</v>
      </c>
    </row>
    <row r="16" spans="1:6" x14ac:dyDescent="0.3">
      <c r="A16" s="54" t="s">
        <v>263</v>
      </c>
    </row>
    <row r="17" spans="1:1" x14ac:dyDescent="0.3">
      <c r="A17" s="54" t="s">
        <v>257</v>
      </c>
    </row>
    <row r="18" spans="1:1" x14ac:dyDescent="0.3">
      <c r="A18" s="54" t="s">
        <v>264</v>
      </c>
    </row>
    <row r="19" spans="1:1" x14ac:dyDescent="0.3">
      <c r="A19" s="54" t="s">
        <v>265</v>
      </c>
    </row>
    <row r="20" spans="1:1" x14ac:dyDescent="0.3">
      <c r="A20" s="54" t="s">
        <v>265</v>
      </c>
    </row>
    <row r="21" spans="1:1" x14ac:dyDescent="0.3">
      <c r="A21" s="54" t="s">
        <v>6</v>
      </c>
    </row>
    <row r="22" spans="1:1" x14ac:dyDescent="0.3">
      <c r="A22" s="54" t="s">
        <v>266</v>
      </c>
    </row>
    <row r="23" spans="1:1" x14ac:dyDescent="0.3">
      <c r="A23" s="54" t="s">
        <v>257</v>
      </c>
    </row>
    <row r="24" spans="1:1" x14ac:dyDescent="0.3">
      <c r="A24" s="54" t="s">
        <v>267</v>
      </c>
    </row>
    <row r="25" spans="1:1" x14ac:dyDescent="0.3">
      <c r="A25" s="54" t="s">
        <v>255</v>
      </c>
    </row>
    <row r="26" spans="1:1" x14ac:dyDescent="0.3">
      <c r="A26" s="54" t="s">
        <v>258</v>
      </c>
    </row>
    <row r="27" spans="1:1" x14ac:dyDescent="0.3">
      <c r="A27" s="54" t="s">
        <v>268</v>
      </c>
    </row>
    <row r="28" spans="1:1" x14ac:dyDescent="0.3">
      <c r="A28" s="54" t="s">
        <v>269</v>
      </c>
    </row>
    <row r="29" spans="1:1" x14ac:dyDescent="0.3">
      <c r="A29" s="54" t="s">
        <v>258</v>
      </c>
    </row>
    <row r="30" spans="1:1" x14ac:dyDescent="0.3">
      <c r="A30" s="54" t="s">
        <v>270</v>
      </c>
    </row>
    <row r="31" spans="1:1" x14ac:dyDescent="0.3">
      <c r="A31" s="54" t="s">
        <v>271</v>
      </c>
    </row>
    <row r="32" spans="1:1" x14ac:dyDescent="0.3">
      <c r="A32" s="54" t="s">
        <v>272</v>
      </c>
    </row>
    <row r="33" spans="1:1" x14ac:dyDescent="0.3">
      <c r="A33" s="54" t="s">
        <v>273</v>
      </c>
    </row>
    <row r="34" spans="1:1" x14ac:dyDescent="0.3">
      <c r="A34" s="54" t="s">
        <v>274</v>
      </c>
    </row>
    <row r="35" spans="1:1" x14ac:dyDescent="0.3">
      <c r="A35" s="54" t="s">
        <v>275</v>
      </c>
    </row>
    <row r="36" spans="1:1" x14ac:dyDescent="0.3">
      <c r="A36" s="54" t="s">
        <v>276</v>
      </c>
    </row>
    <row r="37" spans="1:1" x14ac:dyDescent="0.3">
      <c r="A37" s="54" t="s">
        <v>277</v>
      </c>
    </row>
    <row r="38" spans="1:1" x14ac:dyDescent="0.3">
      <c r="A38" s="54" t="s">
        <v>278</v>
      </c>
    </row>
    <row r="39" spans="1:1" x14ac:dyDescent="0.3">
      <c r="A39" s="54" t="s">
        <v>279</v>
      </c>
    </row>
    <row r="40" spans="1:1" x14ac:dyDescent="0.3">
      <c r="A40" s="54" t="s">
        <v>280</v>
      </c>
    </row>
    <row r="41" spans="1:1" x14ac:dyDescent="0.3">
      <c r="A41" s="54" t="s">
        <v>281</v>
      </c>
    </row>
    <row r="42" spans="1:1" x14ac:dyDescent="0.3">
      <c r="A42" s="54" t="s">
        <v>282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C8D6-DC78-4802-BC3A-8083798CF838}">
  <dimension ref="A1:E18"/>
  <sheetViews>
    <sheetView workbookViewId="0">
      <selection activeCell="C11" sqref="C11"/>
    </sheetView>
  </sheetViews>
  <sheetFormatPr defaultRowHeight="14.4" x14ac:dyDescent="0.3"/>
  <sheetData>
    <row r="1" spans="1:5" x14ac:dyDescent="0.3">
      <c r="A1" s="52" t="s">
        <v>284</v>
      </c>
      <c r="B1" s="52"/>
      <c r="C1" s="52"/>
      <c r="D1" s="52"/>
      <c r="E1" s="52"/>
    </row>
    <row r="4" spans="1:5" x14ac:dyDescent="0.3">
      <c r="A4" t="s">
        <v>283</v>
      </c>
    </row>
    <row r="5" spans="1:5" x14ac:dyDescent="0.3">
      <c r="A5">
        <v>79</v>
      </c>
      <c r="C5" s="69" t="s">
        <v>285</v>
      </c>
    </row>
    <row r="6" spans="1:5" x14ac:dyDescent="0.3">
      <c r="A6">
        <v>91</v>
      </c>
      <c r="C6" s="69" cm="1">
        <f t="array" ref="C6">SUMPRODUCT(--(ISERROR(Table143[Value])))</f>
        <v>3</v>
      </c>
      <c r="D6" t="str">
        <f ca="1">_xlfn.FORMULATEXT(C6)</f>
        <v>=SUMPRODUCT(--(ISERROR(Table143[Value])))</v>
      </c>
    </row>
    <row r="7" spans="1:5" x14ac:dyDescent="0.3">
      <c r="A7">
        <v>26</v>
      </c>
    </row>
    <row r="8" spans="1:5" x14ac:dyDescent="0.3">
      <c r="A8" t="e">
        <v>#N/A</v>
      </c>
    </row>
    <row r="9" spans="1:5" x14ac:dyDescent="0.3">
      <c r="A9">
        <v>10</v>
      </c>
    </row>
    <row r="10" spans="1:5" x14ac:dyDescent="0.3">
      <c r="A10" t="e">
        <v>#N/A</v>
      </c>
    </row>
    <row r="11" spans="1:5" x14ac:dyDescent="0.3">
      <c r="A11">
        <v>41</v>
      </c>
    </row>
    <row r="12" spans="1:5" x14ac:dyDescent="0.3">
      <c r="A12">
        <v>76</v>
      </c>
    </row>
    <row r="13" spans="1:5" x14ac:dyDescent="0.3">
      <c r="A13" t="e">
        <v>#N/A</v>
      </c>
    </row>
    <row r="14" spans="1:5" x14ac:dyDescent="0.3">
      <c r="A14">
        <v>14</v>
      </c>
    </row>
    <row r="15" spans="1:5" x14ac:dyDescent="0.3">
      <c r="A15">
        <v>61</v>
      </c>
    </row>
    <row r="16" spans="1:5" x14ac:dyDescent="0.3">
      <c r="A16">
        <v>60</v>
      </c>
    </row>
    <row r="17" spans="1:1" x14ac:dyDescent="0.3">
      <c r="A17">
        <v>1</v>
      </c>
    </row>
    <row r="18" spans="1:1" x14ac:dyDescent="0.3">
      <c r="A18">
        <v>17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386C-E635-42EF-8FFE-BCC706D4CD9B}">
  <dimension ref="A1:K16"/>
  <sheetViews>
    <sheetView workbookViewId="0">
      <selection activeCell="D5" sqref="D5"/>
    </sheetView>
  </sheetViews>
  <sheetFormatPr defaultRowHeight="14.4" x14ac:dyDescent="0.3"/>
  <cols>
    <col min="1" max="2" width="24.5546875" bestFit="1" customWidth="1"/>
    <col min="3" max="3" width="11.77734375" bestFit="1" customWidth="1"/>
    <col min="4" max="4" width="38.33203125" bestFit="1" customWidth="1"/>
  </cols>
  <sheetData>
    <row r="1" spans="1:11" x14ac:dyDescent="0.3">
      <c r="A1" s="52" t="s">
        <v>286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4" spans="1:11" x14ac:dyDescent="0.3">
      <c r="A4" t="s">
        <v>287</v>
      </c>
      <c r="B4" t="s">
        <v>288</v>
      </c>
      <c r="C4" t="s">
        <v>289</v>
      </c>
    </row>
    <row r="5" spans="1:11" x14ac:dyDescent="0.3">
      <c r="A5" t="s">
        <v>290</v>
      </c>
      <c r="B5" t="s">
        <v>290</v>
      </c>
      <c r="C5" t="str">
        <f>IF(EXACT(A5,B5),"Matched","Not Matched")</f>
        <v>Matched</v>
      </c>
      <c r="D5" t="str">
        <f ca="1">_xlfn.FORMULATEXT(C5)</f>
        <v>=IF(EXACT(A5,B5),"Matched","Not Matched")</v>
      </c>
    </row>
    <row r="6" spans="1:11" x14ac:dyDescent="0.3">
      <c r="A6" t="s">
        <v>291</v>
      </c>
      <c r="B6" t="s">
        <v>292</v>
      </c>
      <c r="C6" s="54" t="str">
        <f t="shared" ref="C6:C16" si="0">IF(EXACT(A6,B6),"Matched","Not Matched")</f>
        <v>Not Matched</v>
      </c>
    </row>
    <row r="7" spans="1:11" x14ac:dyDescent="0.3">
      <c r="A7" t="s">
        <v>292</v>
      </c>
      <c r="B7" t="s">
        <v>293</v>
      </c>
      <c r="C7" s="54" t="str">
        <f t="shared" si="0"/>
        <v>Not Matched</v>
      </c>
    </row>
    <row r="8" spans="1:11" x14ac:dyDescent="0.3">
      <c r="A8" t="s">
        <v>294</v>
      </c>
      <c r="B8" t="s">
        <v>294</v>
      </c>
      <c r="C8" s="54" t="str">
        <f t="shared" si="0"/>
        <v>Matched</v>
      </c>
    </row>
    <row r="9" spans="1:11" x14ac:dyDescent="0.3">
      <c r="A9" t="s">
        <v>293</v>
      </c>
      <c r="B9" t="s">
        <v>295</v>
      </c>
      <c r="C9" s="54" t="str">
        <f t="shared" si="0"/>
        <v>Not Matched</v>
      </c>
    </row>
    <row r="10" spans="1:11" x14ac:dyDescent="0.3">
      <c r="A10" t="s">
        <v>296</v>
      </c>
      <c r="B10" t="s">
        <v>297</v>
      </c>
      <c r="C10" s="54" t="str">
        <f t="shared" si="0"/>
        <v>Not Matched</v>
      </c>
    </row>
    <row r="11" spans="1:11" x14ac:dyDescent="0.3">
      <c r="A11" t="s">
        <v>295</v>
      </c>
      <c r="B11" t="s">
        <v>295</v>
      </c>
      <c r="C11" s="54" t="str">
        <f t="shared" si="0"/>
        <v>Matched</v>
      </c>
    </row>
    <row r="12" spans="1:11" x14ac:dyDescent="0.3">
      <c r="A12" t="s">
        <v>297</v>
      </c>
      <c r="B12" t="s">
        <v>294</v>
      </c>
      <c r="C12" s="54" t="str">
        <f t="shared" si="0"/>
        <v>Not Matched</v>
      </c>
    </row>
    <row r="13" spans="1:11" x14ac:dyDescent="0.3">
      <c r="A13" t="s">
        <v>298</v>
      </c>
      <c r="B13" t="s">
        <v>298</v>
      </c>
      <c r="C13" s="54" t="str">
        <f t="shared" si="0"/>
        <v>Matched</v>
      </c>
    </row>
    <row r="14" spans="1:11" x14ac:dyDescent="0.3">
      <c r="A14" t="s">
        <v>299</v>
      </c>
      <c r="B14" t="s">
        <v>300</v>
      </c>
      <c r="C14" s="54" t="str">
        <f t="shared" si="0"/>
        <v>Not Matched</v>
      </c>
    </row>
    <row r="15" spans="1:11" x14ac:dyDescent="0.3">
      <c r="A15" t="s">
        <v>300</v>
      </c>
      <c r="B15" t="s">
        <v>299</v>
      </c>
      <c r="C15" s="54" t="str">
        <f t="shared" si="0"/>
        <v>Not Matched</v>
      </c>
    </row>
    <row r="16" spans="1:11" x14ac:dyDescent="0.3">
      <c r="A16" t="s">
        <v>301</v>
      </c>
      <c r="B16" t="s">
        <v>301</v>
      </c>
      <c r="C16" s="54" t="str">
        <f t="shared" si="0"/>
        <v>Matched</v>
      </c>
    </row>
  </sheetData>
  <mergeCells count="1">
    <mergeCell ref="A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490A-29BA-4961-B4B1-42D4F0091737}">
  <dimension ref="A3:G16"/>
  <sheetViews>
    <sheetView tabSelected="1" topLeftCell="C1" workbookViewId="0">
      <selection activeCell="F23" sqref="F23"/>
    </sheetView>
  </sheetViews>
  <sheetFormatPr defaultRowHeight="14.4" x14ac:dyDescent="0.3"/>
  <cols>
    <col min="1" max="1" width="11.44140625" bestFit="1" customWidth="1"/>
    <col min="2" max="2" width="13.21875" bestFit="1" customWidth="1"/>
    <col min="3" max="3" width="8.77734375" bestFit="1" customWidth="1"/>
    <col min="4" max="4" width="11.21875" bestFit="1" customWidth="1"/>
    <col min="6" max="6" width="55.21875" bestFit="1" customWidth="1"/>
    <col min="7" max="7" width="8.21875" bestFit="1" customWidth="1"/>
  </cols>
  <sheetData>
    <row r="3" spans="1:7" x14ac:dyDescent="0.3">
      <c r="A3" s="58" t="s">
        <v>302</v>
      </c>
      <c r="B3" s="58" t="s">
        <v>303</v>
      </c>
      <c r="C3" s="58" t="s">
        <v>304</v>
      </c>
      <c r="D3" s="58" t="s">
        <v>305</v>
      </c>
      <c r="F3" s="58" t="s">
        <v>314</v>
      </c>
      <c r="G3" s="58" t="s">
        <v>18</v>
      </c>
    </row>
    <row r="4" spans="1:7" x14ac:dyDescent="0.3">
      <c r="A4" s="59" t="s">
        <v>306</v>
      </c>
      <c r="B4" s="59">
        <v>8</v>
      </c>
      <c r="C4" s="60">
        <v>1592</v>
      </c>
      <c r="D4" s="60">
        <v>562.77199999999993</v>
      </c>
      <c r="F4" s="61" t="s">
        <v>315</v>
      </c>
      <c r="G4" s="62">
        <f>COUNTIF(A4:A16,"Pri*")</f>
        <v>3</v>
      </c>
    </row>
    <row r="5" spans="1:7" x14ac:dyDescent="0.3">
      <c r="A5" s="63" t="s">
        <v>30</v>
      </c>
      <c r="B5" s="63">
        <v>8</v>
      </c>
      <c r="C5" s="64">
        <v>1088</v>
      </c>
      <c r="D5" s="64">
        <v>396.9024</v>
      </c>
      <c r="F5" s="65" t="s">
        <v>316</v>
      </c>
      <c r="G5" s="66">
        <f>COUNTIF(A4:A16,"?????")</f>
        <v>5</v>
      </c>
    </row>
    <row r="6" spans="1:7" x14ac:dyDescent="0.3">
      <c r="A6" s="59" t="s">
        <v>307</v>
      </c>
      <c r="B6" s="59">
        <v>8</v>
      </c>
      <c r="C6" s="60">
        <v>1680</v>
      </c>
      <c r="D6" s="60">
        <v>752.64</v>
      </c>
      <c r="F6" s="61" t="s">
        <v>317</v>
      </c>
      <c r="G6" s="62">
        <f>COUNTIF(A4:A16,"*t")</f>
        <v>2</v>
      </c>
    </row>
    <row r="7" spans="1:7" x14ac:dyDescent="0.3">
      <c r="A7" s="63" t="s">
        <v>308</v>
      </c>
      <c r="B7" s="63">
        <v>9</v>
      </c>
      <c r="C7" s="64">
        <v>2133</v>
      </c>
      <c r="D7" s="64">
        <v>922.73579999999993</v>
      </c>
      <c r="F7" s="67" t="s">
        <v>318</v>
      </c>
      <c r="G7" s="67">
        <f>SUMIF(A4:A16,A6,C4:C16)</f>
        <v>5628</v>
      </c>
    </row>
    <row r="8" spans="1:7" x14ac:dyDescent="0.3">
      <c r="A8" s="59" t="s">
        <v>307</v>
      </c>
      <c r="B8" s="59">
        <v>10</v>
      </c>
      <c r="C8" s="60">
        <v>1610</v>
      </c>
      <c r="D8" s="60">
        <v>579.11700000000008</v>
      </c>
    </row>
    <row r="9" spans="1:7" x14ac:dyDescent="0.3">
      <c r="A9" s="63" t="s">
        <v>309</v>
      </c>
      <c r="B9" s="63">
        <v>10</v>
      </c>
      <c r="C9" s="64">
        <v>1540</v>
      </c>
      <c r="D9" s="64">
        <v>569.79999999999995</v>
      </c>
    </row>
    <row r="10" spans="1:7" x14ac:dyDescent="0.3">
      <c r="A10" s="59" t="s">
        <v>310</v>
      </c>
      <c r="B10" s="59">
        <v>7</v>
      </c>
      <c r="C10" s="60">
        <v>1316</v>
      </c>
      <c r="D10" s="60">
        <v>427.56840000000005</v>
      </c>
    </row>
    <row r="11" spans="1:7" x14ac:dyDescent="0.3">
      <c r="A11" s="63" t="s">
        <v>308</v>
      </c>
      <c r="B11" s="63">
        <v>7</v>
      </c>
      <c r="C11" s="64">
        <v>1799</v>
      </c>
      <c r="D11" s="64">
        <v>708.80600000000004</v>
      </c>
    </row>
    <row r="12" spans="1:7" x14ac:dyDescent="0.3">
      <c r="A12" s="59" t="s">
        <v>307</v>
      </c>
      <c r="B12" s="59">
        <v>8</v>
      </c>
      <c r="C12" s="60">
        <v>1624</v>
      </c>
      <c r="D12" s="60">
        <v>621.3424</v>
      </c>
    </row>
    <row r="13" spans="1:7" x14ac:dyDescent="0.3">
      <c r="A13" s="63" t="s">
        <v>311</v>
      </c>
      <c r="B13" s="63">
        <v>6</v>
      </c>
      <c r="C13" s="64">
        <v>726</v>
      </c>
      <c r="D13" s="64">
        <v>235.87740000000002</v>
      </c>
    </row>
    <row r="14" spans="1:7" x14ac:dyDescent="0.3">
      <c r="A14" s="59" t="s">
        <v>312</v>
      </c>
      <c r="B14" s="59">
        <v>9</v>
      </c>
      <c r="C14" s="60">
        <v>2277</v>
      </c>
      <c r="D14" s="60">
        <v>965.67569999999989</v>
      </c>
    </row>
    <row r="15" spans="1:7" x14ac:dyDescent="0.3">
      <c r="A15" s="63" t="s">
        <v>307</v>
      </c>
      <c r="B15" s="63">
        <v>6</v>
      </c>
      <c r="C15" s="64">
        <v>714</v>
      </c>
      <c r="D15" s="64">
        <v>220.983</v>
      </c>
    </row>
    <row r="16" spans="1:7" x14ac:dyDescent="0.3">
      <c r="A16" s="59" t="s">
        <v>313</v>
      </c>
      <c r="B16" s="59">
        <v>9</v>
      </c>
      <c r="C16" s="60">
        <v>2682</v>
      </c>
      <c r="D16" s="60">
        <v>1023.183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Q22</vt:lpstr>
      <vt:lpstr>Q23</vt:lpstr>
      <vt:lpstr>Q24</vt:lpstr>
      <vt:lpstr>Q25</vt:lpstr>
      <vt:lpstr>Q26</vt:lpstr>
      <vt:lpstr>Q27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2024-11-08T14:02:26Z</dcterms:created>
  <dcterms:modified xsi:type="dcterms:W3CDTF">2024-12-03T17:04:49Z</dcterms:modified>
</cp:coreProperties>
</file>